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ARMONIZACIÓN CONTABLE 2026\PRIMER TRIMESTRE\"/>
    </mc:Choice>
  </mc:AlternateContent>
  <bookViews>
    <workbookView xWindow="0" yWindow="0" windowWidth="20490" windowHeight="8940" firstSheet="3" activeTab="9"/>
  </bookViews>
  <sheets>
    <sheet name="F4_BP" sheetId="1" r:id="rId1"/>
    <sheet name="F5_EAID" sheetId="2" r:id="rId2"/>
    <sheet name="F1_ESF" sheetId="3" r:id="rId3"/>
    <sheet name="F2_IADPOP" sheetId="4" r:id="rId4"/>
    <sheet name="F3_IAODF" sheetId="5" r:id="rId5"/>
    <sheet name="Hoja1" sheetId="6" r:id="rId6"/>
    <sheet name="F6b_EAEPED_CA" sheetId="7" r:id="rId7"/>
    <sheet name="F6d_EAEPED_CF" sheetId="8" r:id="rId8"/>
    <sheet name="F6a_EAEPED_COG" sheetId="9" r:id="rId9"/>
    <sheet name="F6d_EAEPED_CSP" sheetId="10" r:id="rId10"/>
  </sheets>
  <definedNames>
    <definedName name="_xlnm.Print_Titles" localSheetId="2">F1_ESF!$2:$5</definedName>
    <definedName name="_xlnm.Print_Titles" localSheetId="1">F5_EAID!$2:$8</definedName>
    <definedName name="_xlnm.Print_Titles" localSheetId="8">F6a_EAEPED_COG!$2:$9</definedName>
    <definedName name="_xlnm.Print_Titles" localSheetId="7">F6d_EAEPED_CF!$2:$9</definedName>
  </definedNames>
  <calcPr calcId="162913"/>
</workbook>
</file>

<file path=xl/calcChain.xml><?xml version="1.0" encoding="utf-8"?>
<calcChain xmlns="http://schemas.openxmlformats.org/spreadsheetml/2006/main">
  <c r="H32" i="10" l="1"/>
  <c r="G32" i="10"/>
  <c r="F32" i="10"/>
  <c r="E32" i="10"/>
  <c r="D32" i="10"/>
  <c r="C32" i="10"/>
  <c r="E31" i="10"/>
  <c r="H31" i="10" s="1"/>
  <c r="E30" i="10"/>
  <c r="H30" i="10" s="1"/>
  <c r="E29" i="10"/>
  <c r="H29" i="10" s="1"/>
  <c r="G28" i="10"/>
  <c r="F28" i="10"/>
  <c r="E28" i="10"/>
  <c r="H28" i="10" s="1"/>
  <c r="D28" i="10"/>
  <c r="C28" i="10"/>
  <c r="E27" i="10"/>
  <c r="H27" i="10" s="1"/>
  <c r="E26" i="10"/>
  <c r="H26" i="10" s="1"/>
  <c r="E25" i="10"/>
  <c r="H25" i="10" s="1"/>
  <c r="G24" i="10"/>
  <c r="F24" i="10"/>
  <c r="E24" i="10"/>
  <c r="H24" i="10" s="1"/>
  <c r="D24" i="10"/>
  <c r="C24" i="10"/>
  <c r="E23" i="10"/>
  <c r="H23" i="10" s="1"/>
  <c r="E19" i="10"/>
  <c r="H19" i="10" s="1"/>
  <c r="E18" i="10"/>
  <c r="E16" i="10" s="1"/>
  <c r="H16" i="10" s="1"/>
  <c r="E17" i="10"/>
  <c r="H17" i="10" s="1"/>
  <c r="G16" i="10"/>
  <c r="F16" i="10"/>
  <c r="D16" i="10"/>
  <c r="C16" i="10"/>
  <c r="E15" i="10"/>
  <c r="H15" i="10" s="1"/>
  <c r="E14" i="10"/>
  <c r="E12" i="10" s="1"/>
  <c r="H12" i="10" s="1"/>
  <c r="E13" i="10"/>
  <c r="H13" i="10" s="1"/>
  <c r="G12" i="10"/>
  <c r="F12" i="10"/>
  <c r="D12" i="10"/>
  <c r="C12" i="10"/>
  <c r="E11" i="10"/>
  <c r="H11" i="10" s="1"/>
  <c r="H10" i="10"/>
  <c r="H14" i="10" l="1"/>
  <c r="H18" i="10"/>
  <c r="F158" i="9" l="1"/>
  <c r="I158" i="9" s="1"/>
  <c r="F157" i="9"/>
  <c r="I157" i="9" s="1"/>
  <c r="F156" i="9"/>
  <c r="I156" i="9" s="1"/>
  <c r="F155" i="9"/>
  <c r="I155" i="9" s="1"/>
  <c r="F154" i="9"/>
  <c r="I154" i="9" s="1"/>
  <c r="F153" i="9"/>
  <c r="I153" i="9" s="1"/>
  <c r="F152" i="9"/>
  <c r="I152" i="9" s="1"/>
  <c r="H151" i="9"/>
  <c r="G151" i="9"/>
  <c r="F151" i="9"/>
  <c r="I151" i="9" s="1"/>
  <c r="E151" i="9"/>
  <c r="D151" i="9"/>
  <c r="F150" i="9"/>
  <c r="I150" i="9" s="1"/>
  <c r="F149" i="9"/>
  <c r="I149" i="9" s="1"/>
  <c r="F148" i="9"/>
  <c r="I148" i="9" s="1"/>
  <c r="H147" i="9"/>
  <c r="G147" i="9"/>
  <c r="F147" i="9"/>
  <c r="I147" i="9" s="1"/>
  <c r="E147" i="9"/>
  <c r="D147" i="9"/>
  <c r="F146" i="9"/>
  <c r="I146" i="9" s="1"/>
  <c r="F145" i="9"/>
  <c r="I145" i="9" s="1"/>
  <c r="F144" i="9"/>
  <c r="I144" i="9" s="1"/>
  <c r="F143" i="9"/>
  <c r="I143" i="9" s="1"/>
  <c r="F142" i="9"/>
  <c r="I142" i="9" s="1"/>
  <c r="F141" i="9"/>
  <c r="I141" i="9" s="1"/>
  <c r="F140" i="9"/>
  <c r="F138" i="9" s="1"/>
  <c r="I138" i="9" s="1"/>
  <c r="F139" i="9"/>
  <c r="I139" i="9" s="1"/>
  <c r="H138" i="9"/>
  <c r="G138" i="9"/>
  <c r="E138" i="9"/>
  <c r="D138" i="9"/>
  <c r="F137" i="9"/>
  <c r="I137" i="9" s="1"/>
  <c r="F136" i="9"/>
  <c r="F134" i="9" s="1"/>
  <c r="I134" i="9" s="1"/>
  <c r="F135" i="9"/>
  <c r="I135" i="9" s="1"/>
  <c r="H134" i="9"/>
  <c r="G134" i="9"/>
  <c r="E134" i="9"/>
  <c r="D134" i="9"/>
  <c r="F133" i="9"/>
  <c r="I133" i="9" s="1"/>
  <c r="F132" i="9"/>
  <c r="I132" i="9" s="1"/>
  <c r="F131" i="9"/>
  <c r="I131" i="9" s="1"/>
  <c r="F130" i="9"/>
  <c r="I130" i="9" s="1"/>
  <c r="F129" i="9"/>
  <c r="I129" i="9" s="1"/>
  <c r="F128" i="9"/>
  <c r="I128" i="9" s="1"/>
  <c r="F127" i="9"/>
  <c r="I127" i="9" s="1"/>
  <c r="F126" i="9"/>
  <c r="F124" i="9" s="1"/>
  <c r="I124" i="9" s="1"/>
  <c r="F125" i="9"/>
  <c r="I125" i="9" s="1"/>
  <c r="H124" i="9"/>
  <c r="G124" i="9"/>
  <c r="E124" i="9"/>
  <c r="D124" i="9"/>
  <c r="F123" i="9"/>
  <c r="I123" i="9" s="1"/>
  <c r="F122" i="9"/>
  <c r="I122" i="9" s="1"/>
  <c r="F121" i="9"/>
  <c r="I121" i="9" s="1"/>
  <c r="F120" i="9"/>
  <c r="I120" i="9" s="1"/>
  <c r="F119" i="9"/>
  <c r="I119" i="9" s="1"/>
  <c r="F118" i="9"/>
  <c r="I118" i="9" s="1"/>
  <c r="F117" i="9"/>
  <c r="I117" i="9" s="1"/>
  <c r="F116" i="9"/>
  <c r="F114" i="9" s="1"/>
  <c r="I114" i="9" s="1"/>
  <c r="F115" i="9"/>
  <c r="I115" i="9" s="1"/>
  <c r="H114" i="9"/>
  <c r="G114" i="9"/>
  <c r="E114" i="9"/>
  <c r="D114" i="9"/>
  <c r="F113" i="9"/>
  <c r="I113" i="9" s="1"/>
  <c r="F112" i="9"/>
  <c r="I112" i="9" s="1"/>
  <c r="F111" i="9"/>
  <c r="I111" i="9" s="1"/>
  <c r="F110" i="9"/>
  <c r="I110" i="9" s="1"/>
  <c r="F109" i="9"/>
  <c r="I109" i="9" s="1"/>
  <c r="F108" i="9"/>
  <c r="I108" i="9" s="1"/>
  <c r="F107" i="9"/>
  <c r="I107" i="9" s="1"/>
  <c r="F106" i="9"/>
  <c r="F104" i="9" s="1"/>
  <c r="I104" i="9" s="1"/>
  <c r="F105" i="9"/>
  <c r="I105" i="9" s="1"/>
  <c r="H104" i="9"/>
  <c r="G104" i="9"/>
  <c r="E104" i="9"/>
  <c r="D104" i="9"/>
  <c r="F103" i="9"/>
  <c r="I103" i="9" s="1"/>
  <c r="F102" i="9"/>
  <c r="I102" i="9" s="1"/>
  <c r="F101" i="9"/>
  <c r="I101" i="9" s="1"/>
  <c r="F100" i="9"/>
  <c r="I100" i="9" s="1"/>
  <c r="F99" i="9"/>
  <c r="I99" i="9" s="1"/>
  <c r="F98" i="9"/>
  <c r="I98" i="9" s="1"/>
  <c r="F97" i="9"/>
  <c r="I97" i="9" s="1"/>
  <c r="F96" i="9"/>
  <c r="F94" i="9" s="1"/>
  <c r="I94" i="9" s="1"/>
  <c r="F95" i="9"/>
  <c r="I95" i="9" s="1"/>
  <c r="H94" i="9"/>
  <c r="G94" i="9"/>
  <c r="E94" i="9"/>
  <c r="D94" i="9"/>
  <c r="F93" i="9"/>
  <c r="I93" i="9" s="1"/>
  <c r="F92" i="9"/>
  <c r="I92" i="9" s="1"/>
  <c r="F91" i="9"/>
  <c r="I91" i="9" s="1"/>
  <c r="F90" i="9"/>
  <c r="I90" i="9" s="1"/>
  <c r="F89" i="9"/>
  <c r="I89" i="9" s="1"/>
  <c r="F88" i="9"/>
  <c r="F86" i="9" s="1"/>
  <c r="F87" i="9"/>
  <c r="I87" i="9" s="1"/>
  <c r="H86" i="9"/>
  <c r="H85" i="9" s="1"/>
  <c r="G86" i="9"/>
  <c r="E86" i="9"/>
  <c r="D86" i="9"/>
  <c r="D85" i="9" s="1"/>
  <c r="G85" i="9"/>
  <c r="E85" i="9"/>
  <c r="F83" i="9"/>
  <c r="I83" i="9" s="1"/>
  <c r="F82" i="9"/>
  <c r="I82" i="9" s="1"/>
  <c r="F81" i="9"/>
  <c r="I81" i="9" s="1"/>
  <c r="F80" i="9"/>
  <c r="I80" i="9" s="1"/>
  <c r="F79" i="9"/>
  <c r="I79" i="9" s="1"/>
  <c r="F78" i="9"/>
  <c r="I78" i="9" s="1"/>
  <c r="F77" i="9"/>
  <c r="I77" i="9" s="1"/>
  <c r="H76" i="9"/>
  <c r="G76" i="9"/>
  <c r="F76" i="9"/>
  <c r="I76" i="9" s="1"/>
  <c r="E76" i="9"/>
  <c r="D76" i="9"/>
  <c r="F75" i="9"/>
  <c r="I75" i="9" s="1"/>
  <c r="F74" i="9"/>
  <c r="I74" i="9" s="1"/>
  <c r="F73" i="9"/>
  <c r="I73" i="9" s="1"/>
  <c r="H72" i="9"/>
  <c r="G72" i="9"/>
  <c r="F72" i="9"/>
  <c r="I72" i="9" s="1"/>
  <c r="E72" i="9"/>
  <c r="D72" i="9"/>
  <c r="F71" i="9"/>
  <c r="I71" i="9" s="1"/>
  <c r="F70" i="9"/>
  <c r="I70" i="9" s="1"/>
  <c r="F69" i="9"/>
  <c r="I69" i="9" s="1"/>
  <c r="F68" i="9"/>
  <c r="I68" i="9" s="1"/>
  <c r="F67" i="9"/>
  <c r="I67" i="9" s="1"/>
  <c r="F66" i="9"/>
  <c r="I66" i="9" s="1"/>
  <c r="F65" i="9"/>
  <c r="F63" i="9" s="1"/>
  <c r="I63" i="9" s="1"/>
  <c r="F64" i="9"/>
  <c r="I64" i="9" s="1"/>
  <c r="H63" i="9"/>
  <c r="G63" i="9"/>
  <c r="E63" i="9"/>
  <c r="D63" i="9"/>
  <c r="F62" i="9"/>
  <c r="I62" i="9" s="1"/>
  <c r="F61" i="9"/>
  <c r="F59" i="9" s="1"/>
  <c r="I59" i="9" s="1"/>
  <c r="F60" i="9"/>
  <c r="I60" i="9" s="1"/>
  <c r="H59" i="9"/>
  <c r="G59" i="9"/>
  <c r="E59" i="9"/>
  <c r="D59" i="9"/>
  <c r="F58" i="9"/>
  <c r="I58" i="9" s="1"/>
  <c r="F57" i="9"/>
  <c r="I57" i="9" s="1"/>
  <c r="F56" i="9"/>
  <c r="I56" i="9" s="1"/>
  <c r="F55" i="9"/>
  <c r="I55" i="9" s="1"/>
  <c r="F54" i="9"/>
  <c r="I54" i="9" s="1"/>
  <c r="F53" i="9"/>
  <c r="I53" i="9" s="1"/>
  <c r="F52" i="9"/>
  <c r="I52" i="9" s="1"/>
  <c r="F51" i="9"/>
  <c r="F49" i="9" s="1"/>
  <c r="F50" i="9"/>
  <c r="I50" i="9" s="1"/>
  <c r="H49" i="9"/>
  <c r="G49" i="9"/>
  <c r="E49" i="9"/>
  <c r="D49" i="9"/>
  <c r="F48" i="9"/>
  <c r="I48" i="9" s="1"/>
  <c r="F47" i="9"/>
  <c r="I47" i="9" s="1"/>
  <c r="F46" i="9"/>
  <c r="I46" i="9" s="1"/>
  <c r="F45" i="9"/>
  <c r="I45" i="9" s="1"/>
  <c r="F44" i="9"/>
  <c r="I44" i="9" s="1"/>
  <c r="F43" i="9"/>
  <c r="I43" i="9" s="1"/>
  <c r="F42" i="9"/>
  <c r="I42" i="9" s="1"/>
  <c r="F41" i="9"/>
  <c r="F39" i="9" s="1"/>
  <c r="F40" i="9"/>
  <c r="I40" i="9" s="1"/>
  <c r="H39" i="9"/>
  <c r="G39" i="9"/>
  <c r="E39" i="9"/>
  <c r="D39" i="9"/>
  <c r="F38" i="9"/>
  <c r="I38" i="9" s="1"/>
  <c r="F37" i="9"/>
  <c r="I37" i="9" s="1"/>
  <c r="F36" i="9"/>
  <c r="I36" i="9" s="1"/>
  <c r="F35" i="9"/>
  <c r="I35" i="9" s="1"/>
  <c r="F34" i="9"/>
  <c r="I34" i="9" s="1"/>
  <c r="F33" i="9"/>
  <c r="I33" i="9" s="1"/>
  <c r="F32" i="9"/>
  <c r="I32" i="9" s="1"/>
  <c r="F31" i="9"/>
  <c r="F29" i="9" s="1"/>
  <c r="F30" i="9"/>
  <c r="I30" i="9" s="1"/>
  <c r="H29" i="9"/>
  <c r="G29" i="9"/>
  <c r="E29" i="9"/>
  <c r="D29" i="9"/>
  <c r="F28" i="9"/>
  <c r="I28" i="9" s="1"/>
  <c r="F27" i="9"/>
  <c r="I27" i="9" s="1"/>
  <c r="F26" i="9"/>
  <c r="I26" i="9" s="1"/>
  <c r="F25" i="9"/>
  <c r="I25" i="9" s="1"/>
  <c r="F24" i="9"/>
  <c r="I24" i="9" s="1"/>
  <c r="F23" i="9"/>
  <c r="I23" i="9" s="1"/>
  <c r="F22" i="9"/>
  <c r="I22" i="9" s="1"/>
  <c r="F21" i="9"/>
  <c r="F19" i="9" s="1"/>
  <c r="F20" i="9"/>
  <c r="I20" i="9" s="1"/>
  <c r="H19" i="9"/>
  <c r="G19" i="9"/>
  <c r="E19" i="9"/>
  <c r="D19" i="9"/>
  <c r="F18" i="9"/>
  <c r="I18" i="9" s="1"/>
  <c r="F17" i="9"/>
  <c r="I17" i="9" s="1"/>
  <c r="F16" i="9"/>
  <c r="I16" i="9" s="1"/>
  <c r="F15" i="9"/>
  <c r="I15" i="9" s="1"/>
  <c r="F14" i="9"/>
  <c r="I14" i="9" s="1"/>
  <c r="F13" i="9"/>
  <c r="F11" i="9" s="1"/>
  <c r="F12" i="9"/>
  <c r="I12" i="9" s="1"/>
  <c r="H11" i="9"/>
  <c r="H10" i="9" s="1"/>
  <c r="H160" i="9" s="1"/>
  <c r="G11" i="9"/>
  <c r="E11" i="9"/>
  <c r="D11" i="9"/>
  <c r="D10" i="9" s="1"/>
  <c r="D160" i="9" s="1"/>
  <c r="G10" i="9"/>
  <c r="G160" i="9" s="1"/>
  <c r="E10" i="9"/>
  <c r="E160" i="9" s="1"/>
  <c r="I49" i="9" l="1"/>
  <c r="F10" i="9"/>
  <c r="F85" i="9"/>
  <c r="I86" i="9"/>
  <c r="I85" i="9" s="1"/>
  <c r="I13" i="9"/>
  <c r="I11" i="9" s="1"/>
  <c r="I21" i="9"/>
  <c r="I19" i="9" s="1"/>
  <c r="I31" i="9"/>
  <c r="I29" i="9" s="1"/>
  <c r="I41" i="9"/>
  <c r="I39" i="9" s="1"/>
  <c r="I51" i="9"/>
  <c r="I61" i="9"/>
  <c r="I65" i="9"/>
  <c r="I88" i="9"/>
  <c r="I96" i="9"/>
  <c r="I106" i="9"/>
  <c r="I116" i="9"/>
  <c r="I126" i="9"/>
  <c r="I136" i="9"/>
  <c r="I140" i="9"/>
  <c r="I10" i="9" l="1"/>
  <c r="I160" i="9" s="1"/>
  <c r="F160" i="9"/>
  <c r="F83" i="8" l="1"/>
  <c r="I83" i="8" s="1"/>
  <c r="I82" i="8"/>
  <c r="F82" i="8"/>
  <c r="F81" i="8"/>
  <c r="F79" i="8" s="1"/>
  <c r="I79" i="8" s="1"/>
  <c r="I80" i="8"/>
  <c r="F80" i="8"/>
  <c r="H79" i="8"/>
  <c r="G79" i="8"/>
  <c r="E79" i="8"/>
  <c r="D79" i="8"/>
  <c r="I77" i="8"/>
  <c r="F77" i="8"/>
  <c r="F76" i="8"/>
  <c r="I76" i="8" s="1"/>
  <c r="I75" i="8"/>
  <c r="F75" i="8"/>
  <c r="F74" i="8"/>
  <c r="I74" i="8" s="1"/>
  <c r="I73" i="8"/>
  <c r="F73" i="8"/>
  <c r="F72" i="8"/>
  <c r="I72" i="8" s="1"/>
  <c r="I71" i="8"/>
  <c r="F71" i="8"/>
  <c r="F70" i="8"/>
  <c r="F68" i="8" s="1"/>
  <c r="I68" i="8" s="1"/>
  <c r="I69" i="8"/>
  <c r="F69" i="8"/>
  <c r="H68" i="8"/>
  <c r="G68" i="8"/>
  <c r="E68" i="8"/>
  <c r="D68" i="8"/>
  <c r="I66" i="8"/>
  <c r="F66" i="8"/>
  <c r="F65" i="8"/>
  <c r="I65" i="8" s="1"/>
  <c r="I64" i="8"/>
  <c r="F64" i="8"/>
  <c r="F63" i="8"/>
  <c r="I63" i="8" s="1"/>
  <c r="I62" i="8"/>
  <c r="F62" i="8"/>
  <c r="F61" i="8"/>
  <c r="F59" i="8" s="1"/>
  <c r="I59" i="8" s="1"/>
  <c r="I60" i="8"/>
  <c r="F60" i="8"/>
  <c r="H59" i="8"/>
  <c r="G59" i="8"/>
  <c r="E59" i="8"/>
  <c r="D59" i="8"/>
  <c r="I57" i="8"/>
  <c r="F57" i="8"/>
  <c r="F56" i="8"/>
  <c r="I56" i="8" s="1"/>
  <c r="I55" i="8"/>
  <c r="F55" i="8"/>
  <c r="F54" i="8"/>
  <c r="I54" i="8" s="1"/>
  <c r="I53" i="8"/>
  <c r="F53" i="8"/>
  <c r="F52" i="8"/>
  <c r="I52" i="8" s="1"/>
  <c r="I51" i="8"/>
  <c r="F51" i="8"/>
  <c r="F50" i="8"/>
  <c r="I50" i="8" s="1"/>
  <c r="H49" i="8"/>
  <c r="G49" i="8"/>
  <c r="E49" i="8"/>
  <c r="E48" i="8" s="1"/>
  <c r="D49" i="8"/>
  <c r="H48" i="8"/>
  <c r="G48" i="8"/>
  <c r="D48" i="8"/>
  <c r="I46" i="8"/>
  <c r="F46" i="8"/>
  <c r="F45" i="8"/>
  <c r="I45" i="8" s="1"/>
  <c r="I44" i="8"/>
  <c r="F44" i="8"/>
  <c r="F43" i="8"/>
  <c r="I43" i="8" s="1"/>
  <c r="H42" i="8"/>
  <c r="G42" i="8"/>
  <c r="F42" i="8"/>
  <c r="I42" i="8" s="1"/>
  <c r="E42" i="8"/>
  <c r="D42" i="8"/>
  <c r="F40" i="8"/>
  <c r="I40" i="8" s="1"/>
  <c r="I39" i="8"/>
  <c r="F39" i="8"/>
  <c r="F38" i="8"/>
  <c r="I38" i="8" s="1"/>
  <c r="I37" i="8"/>
  <c r="F37" i="8"/>
  <c r="F36" i="8"/>
  <c r="I36" i="8" s="1"/>
  <c r="I35" i="8"/>
  <c r="F35" i="8"/>
  <c r="F34" i="8"/>
  <c r="I34" i="8" s="1"/>
  <c r="I33" i="8"/>
  <c r="F33" i="8"/>
  <c r="F32" i="8"/>
  <c r="I32" i="8" s="1"/>
  <c r="H31" i="8"/>
  <c r="G31" i="8"/>
  <c r="F31" i="8"/>
  <c r="I31" i="8" s="1"/>
  <c r="E31" i="8"/>
  <c r="D31" i="8"/>
  <c r="F29" i="8"/>
  <c r="I29" i="8" s="1"/>
  <c r="I28" i="8"/>
  <c r="F28" i="8"/>
  <c r="F27" i="8"/>
  <c r="I27" i="8" s="1"/>
  <c r="I26" i="8"/>
  <c r="F26" i="8"/>
  <c r="F25" i="8"/>
  <c r="I25" i="8" s="1"/>
  <c r="I24" i="8"/>
  <c r="F24" i="8"/>
  <c r="F23" i="8"/>
  <c r="I23" i="8" s="1"/>
  <c r="H22" i="8"/>
  <c r="G22" i="8"/>
  <c r="F22" i="8"/>
  <c r="I22" i="8" s="1"/>
  <c r="E22" i="8"/>
  <c r="D22" i="8"/>
  <c r="F20" i="8"/>
  <c r="I20" i="8" s="1"/>
  <c r="I19" i="8"/>
  <c r="F19" i="8"/>
  <c r="F18" i="8"/>
  <c r="I18" i="8" s="1"/>
  <c r="I17" i="8"/>
  <c r="F17" i="8"/>
  <c r="F16" i="8"/>
  <c r="I16" i="8" s="1"/>
  <c r="I15" i="8"/>
  <c r="F15" i="8"/>
  <c r="F14" i="8"/>
  <c r="F12" i="8" s="1"/>
  <c r="I13" i="8"/>
  <c r="F13" i="8"/>
  <c r="H12" i="8"/>
  <c r="H11" i="8" s="1"/>
  <c r="H85" i="8" s="1"/>
  <c r="G12" i="8"/>
  <c r="G11" i="8" s="1"/>
  <c r="G85" i="8" s="1"/>
  <c r="E12" i="8"/>
  <c r="D12" i="8"/>
  <c r="D11" i="8" s="1"/>
  <c r="D85" i="8" s="1"/>
  <c r="E11" i="8"/>
  <c r="E85" i="8" s="1"/>
  <c r="F11" i="8" l="1"/>
  <c r="I12" i="8"/>
  <c r="I11" i="8" s="1"/>
  <c r="F49" i="8"/>
  <c r="I14" i="8"/>
  <c r="I61" i="8"/>
  <c r="I70" i="8"/>
  <c r="I81" i="8"/>
  <c r="I49" i="8" l="1"/>
  <c r="F48" i="8"/>
  <c r="I48" i="8" s="1"/>
  <c r="I85" i="8"/>
  <c r="F85" i="8"/>
  <c r="F134" i="7" l="1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F118" i="7"/>
  <c r="I118" i="7" s="1"/>
  <c r="F117" i="7"/>
  <c r="I117" i="7" s="1"/>
  <c r="F116" i="7"/>
  <c r="I116" i="7" s="1"/>
  <c r="F115" i="7"/>
  <c r="I115" i="7" s="1"/>
  <c r="F114" i="7"/>
  <c r="I114" i="7" s="1"/>
  <c r="F113" i="7"/>
  <c r="I113" i="7" s="1"/>
  <c r="F112" i="7"/>
  <c r="I112" i="7" s="1"/>
  <c r="F111" i="7"/>
  <c r="I111" i="7" s="1"/>
  <c r="F110" i="7"/>
  <c r="I110" i="7" s="1"/>
  <c r="F109" i="7"/>
  <c r="I109" i="7" s="1"/>
  <c r="F108" i="7"/>
  <c r="I108" i="7" s="1"/>
  <c r="F107" i="7"/>
  <c r="I107" i="7" s="1"/>
  <c r="F106" i="7"/>
  <c r="I106" i="7" s="1"/>
  <c r="F105" i="7"/>
  <c r="I105" i="7" s="1"/>
  <c r="F104" i="7"/>
  <c r="I104" i="7" s="1"/>
  <c r="F103" i="7"/>
  <c r="I103" i="7" s="1"/>
  <c r="F102" i="7"/>
  <c r="I102" i="7" s="1"/>
  <c r="F101" i="7"/>
  <c r="I101" i="7" s="1"/>
  <c r="F100" i="7"/>
  <c r="I100" i="7" s="1"/>
  <c r="F99" i="7"/>
  <c r="I99" i="7" s="1"/>
  <c r="F98" i="7"/>
  <c r="I98" i="7" s="1"/>
  <c r="F97" i="7"/>
  <c r="I97" i="7" s="1"/>
  <c r="F96" i="7"/>
  <c r="I96" i="7" s="1"/>
  <c r="F95" i="7"/>
  <c r="I95" i="7" s="1"/>
  <c r="F94" i="7"/>
  <c r="I94" i="7" s="1"/>
  <c r="F93" i="7"/>
  <c r="I93" i="7" s="1"/>
  <c r="F92" i="7"/>
  <c r="I92" i="7" s="1"/>
  <c r="F91" i="7"/>
  <c r="I91" i="7" s="1"/>
  <c r="F90" i="7"/>
  <c r="I90" i="7" s="1"/>
  <c r="F89" i="7"/>
  <c r="I89" i="7" s="1"/>
  <c r="F88" i="7"/>
  <c r="I88" i="7" s="1"/>
  <c r="F87" i="7"/>
  <c r="I87" i="7" s="1"/>
  <c r="F86" i="7"/>
  <c r="I86" i="7" s="1"/>
  <c r="F85" i="7"/>
  <c r="I85" i="7" s="1"/>
  <c r="F84" i="7"/>
  <c r="I84" i="7" s="1"/>
  <c r="F83" i="7"/>
  <c r="I83" i="7" s="1"/>
  <c r="F82" i="7"/>
  <c r="I82" i="7" s="1"/>
  <c r="F81" i="7"/>
  <c r="I81" i="7" s="1"/>
  <c r="F80" i="7"/>
  <c r="I80" i="7" s="1"/>
  <c r="F79" i="7"/>
  <c r="I79" i="7" s="1"/>
  <c r="F78" i="7"/>
  <c r="I78" i="7" s="1"/>
  <c r="F77" i="7"/>
  <c r="I77" i="7" s="1"/>
  <c r="F76" i="7"/>
  <c r="I76" i="7" s="1"/>
  <c r="F75" i="7"/>
  <c r="I75" i="7" s="1"/>
  <c r="F74" i="7"/>
  <c r="F72" i="7" s="1"/>
  <c r="F73" i="7"/>
  <c r="I73" i="7" s="1"/>
  <c r="H72" i="7"/>
  <c r="G72" i="7"/>
  <c r="E72" i="7"/>
  <c r="D72" i="7"/>
  <c r="I71" i="7"/>
  <c r="F71" i="7"/>
  <c r="F70" i="7"/>
  <c r="I70" i="7" s="1"/>
  <c r="I69" i="7"/>
  <c r="F69" i="7"/>
  <c r="F68" i="7"/>
  <c r="I68" i="7" s="1"/>
  <c r="I67" i="7"/>
  <c r="F67" i="7"/>
  <c r="F66" i="7"/>
  <c r="I66" i="7" s="1"/>
  <c r="I65" i="7"/>
  <c r="F65" i="7"/>
  <c r="F64" i="7"/>
  <c r="I64" i="7" s="1"/>
  <c r="I63" i="7"/>
  <c r="F63" i="7"/>
  <c r="F62" i="7"/>
  <c r="I62" i="7" s="1"/>
  <c r="I61" i="7"/>
  <c r="F61" i="7"/>
  <c r="F60" i="7"/>
  <c r="I60" i="7" s="1"/>
  <c r="I59" i="7"/>
  <c r="F59" i="7"/>
  <c r="F58" i="7"/>
  <c r="I58" i="7" s="1"/>
  <c r="I57" i="7"/>
  <c r="F57" i="7"/>
  <c r="F56" i="7"/>
  <c r="I56" i="7" s="1"/>
  <c r="I55" i="7"/>
  <c r="F55" i="7"/>
  <c r="F54" i="7"/>
  <c r="I54" i="7" s="1"/>
  <c r="I53" i="7"/>
  <c r="F53" i="7"/>
  <c r="F52" i="7"/>
  <c r="I52" i="7" s="1"/>
  <c r="I51" i="7"/>
  <c r="F51" i="7"/>
  <c r="F50" i="7"/>
  <c r="I50" i="7" s="1"/>
  <c r="I49" i="7"/>
  <c r="F49" i="7"/>
  <c r="F48" i="7"/>
  <c r="I48" i="7" s="1"/>
  <c r="I47" i="7"/>
  <c r="F47" i="7"/>
  <c r="F46" i="7"/>
  <c r="I46" i="7" s="1"/>
  <c r="I45" i="7"/>
  <c r="F45" i="7"/>
  <c r="F44" i="7"/>
  <c r="I44" i="7" s="1"/>
  <c r="I43" i="7"/>
  <c r="F43" i="7"/>
  <c r="F42" i="7"/>
  <c r="I42" i="7" s="1"/>
  <c r="I41" i="7"/>
  <c r="F41" i="7"/>
  <c r="F40" i="7"/>
  <c r="I40" i="7" s="1"/>
  <c r="I39" i="7"/>
  <c r="F39" i="7"/>
  <c r="F38" i="7"/>
  <c r="I38" i="7" s="1"/>
  <c r="I37" i="7"/>
  <c r="F37" i="7"/>
  <c r="F36" i="7"/>
  <c r="I36" i="7" s="1"/>
  <c r="I35" i="7"/>
  <c r="F35" i="7"/>
  <c r="F34" i="7"/>
  <c r="I34" i="7" s="1"/>
  <c r="I33" i="7"/>
  <c r="F33" i="7"/>
  <c r="F32" i="7"/>
  <c r="I32" i="7" s="1"/>
  <c r="I31" i="7"/>
  <c r="F31" i="7"/>
  <c r="F30" i="7"/>
  <c r="I30" i="7" s="1"/>
  <c r="I29" i="7"/>
  <c r="F29" i="7"/>
  <c r="F28" i="7"/>
  <c r="I28" i="7" s="1"/>
  <c r="I27" i="7"/>
  <c r="F27" i="7"/>
  <c r="F26" i="7"/>
  <c r="I26" i="7" s="1"/>
  <c r="I25" i="7"/>
  <c r="F25" i="7"/>
  <c r="F24" i="7"/>
  <c r="I24" i="7" s="1"/>
  <c r="I23" i="7"/>
  <c r="F23" i="7"/>
  <c r="F22" i="7"/>
  <c r="I22" i="7" s="1"/>
  <c r="I21" i="7"/>
  <c r="F21" i="7"/>
  <c r="F20" i="7"/>
  <c r="I20" i="7" s="1"/>
  <c r="I19" i="7"/>
  <c r="F19" i="7"/>
  <c r="F18" i="7"/>
  <c r="I18" i="7" s="1"/>
  <c r="I17" i="7"/>
  <c r="F17" i="7"/>
  <c r="F16" i="7"/>
  <c r="I16" i="7" s="1"/>
  <c r="I15" i="7"/>
  <c r="F15" i="7"/>
  <c r="F14" i="7"/>
  <c r="I14" i="7" s="1"/>
  <c r="I13" i="7"/>
  <c r="F13" i="7"/>
  <c r="F12" i="7"/>
  <c r="I12" i="7" s="1"/>
  <c r="I11" i="7"/>
  <c r="F11" i="7"/>
  <c r="F10" i="7"/>
  <c r="I10" i="7" s="1"/>
  <c r="H9" i="7"/>
  <c r="H136" i="7" s="1"/>
  <c r="G9" i="7"/>
  <c r="G136" i="7" s="1"/>
  <c r="F9" i="7"/>
  <c r="F136" i="7" s="1"/>
  <c r="E9" i="7"/>
  <c r="E136" i="7" s="1"/>
  <c r="D9" i="7"/>
  <c r="D136" i="7" s="1"/>
  <c r="I9" i="7" l="1"/>
  <c r="I74" i="7"/>
  <c r="I72" i="7" s="1"/>
  <c r="I136" i="7" l="1"/>
  <c r="I21" i="5"/>
  <c r="E21" i="5"/>
  <c r="L20" i="5"/>
  <c r="L19" i="5"/>
  <c r="L18" i="5"/>
  <c r="L17" i="5"/>
  <c r="L16" i="5"/>
  <c r="L15" i="5"/>
  <c r="K15" i="5"/>
  <c r="J15" i="5"/>
  <c r="I15" i="5"/>
  <c r="H15" i="5"/>
  <c r="G15" i="5"/>
  <c r="F15" i="5"/>
  <c r="E15" i="5"/>
  <c r="D15" i="5"/>
  <c r="C15" i="5"/>
  <c r="L14" i="5"/>
  <c r="L13" i="5"/>
  <c r="L12" i="5"/>
  <c r="L11" i="5"/>
  <c r="L10" i="5"/>
  <c r="L9" i="5" s="1"/>
  <c r="L21" i="5" s="1"/>
  <c r="K9" i="5"/>
  <c r="K21" i="5" s="1"/>
  <c r="J9" i="5"/>
  <c r="J21" i="5" s="1"/>
  <c r="I9" i="5"/>
  <c r="H9" i="5"/>
  <c r="H21" i="5" s="1"/>
  <c r="G9" i="5"/>
  <c r="G21" i="5" s="1"/>
  <c r="F9" i="5"/>
  <c r="F21" i="5" s="1"/>
  <c r="E9" i="5"/>
  <c r="D9" i="5"/>
  <c r="D21" i="5" s="1"/>
  <c r="C9" i="5"/>
  <c r="C21" i="5" s="1"/>
  <c r="G36" i="4" l="1"/>
  <c r="F36" i="4"/>
  <c r="E36" i="4"/>
  <c r="D36" i="4"/>
  <c r="C36" i="4"/>
  <c r="G29" i="4"/>
  <c r="G28" i="4"/>
  <c r="G27" i="4"/>
  <c r="G26" i="4" s="1"/>
  <c r="I26" i="4"/>
  <c r="H26" i="4"/>
  <c r="F26" i="4"/>
  <c r="E26" i="4"/>
  <c r="D26" i="4"/>
  <c r="C26" i="4"/>
  <c r="G24" i="4"/>
  <c r="G23" i="4"/>
  <c r="G21" i="4" s="1"/>
  <c r="G22" i="4"/>
  <c r="I21" i="4"/>
  <c r="H21" i="4"/>
  <c r="F21" i="4"/>
  <c r="E21" i="4"/>
  <c r="D21" i="4"/>
  <c r="C21" i="4"/>
  <c r="I13" i="4"/>
  <c r="H13" i="4"/>
  <c r="G13" i="4"/>
  <c r="F13" i="4"/>
  <c r="F8" i="4" s="1"/>
  <c r="F19" i="4" s="1"/>
  <c r="E13" i="4"/>
  <c r="D13" i="4"/>
  <c r="C13" i="4"/>
  <c r="I9" i="4"/>
  <c r="I8" i="4" s="1"/>
  <c r="I19" i="4" s="1"/>
  <c r="H9" i="4"/>
  <c r="H8" i="4" s="1"/>
  <c r="H19" i="4" s="1"/>
  <c r="G9" i="4"/>
  <c r="F9" i="4"/>
  <c r="E9" i="4"/>
  <c r="E8" i="4" s="1"/>
  <c r="E19" i="4" s="1"/>
  <c r="D9" i="4"/>
  <c r="D8" i="4" s="1"/>
  <c r="D19" i="4" s="1"/>
  <c r="C9" i="4"/>
  <c r="G8" i="4"/>
  <c r="G19" i="4" s="1"/>
  <c r="C8" i="4"/>
  <c r="C19" i="4" s="1"/>
  <c r="G75" i="3" l="1"/>
  <c r="F75" i="3"/>
  <c r="G68" i="3"/>
  <c r="F68" i="3"/>
  <c r="F79" i="3" s="1"/>
  <c r="G63" i="3"/>
  <c r="G79" i="3" s="1"/>
  <c r="F63" i="3"/>
  <c r="D60" i="3"/>
  <c r="C60" i="3"/>
  <c r="G57" i="3"/>
  <c r="F57" i="3"/>
  <c r="G42" i="3"/>
  <c r="F42" i="3"/>
  <c r="D41" i="3"/>
  <c r="C41" i="3"/>
  <c r="G38" i="3"/>
  <c r="F38" i="3"/>
  <c r="D38" i="3"/>
  <c r="C38" i="3"/>
  <c r="G31" i="3"/>
  <c r="F31" i="3"/>
  <c r="D31" i="3"/>
  <c r="C31" i="3"/>
  <c r="G27" i="3"/>
  <c r="F27" i="3"/>
  <c r="D25" i="3"/>
  <c r="C25" i="3"/>
  <c r="G23" i="3"/>
  <c r="F23" i="3"/>
  <c r="F47" i="3" s="1"/>
  <c r="F59" i="3" s="1"/>
  <c r="F81" i="3" s="1"/>
  <c r="G19" i="3"/>
  <c r="F19" i="3"/>
  <c r="D17" i="3"/>
  <c r="C17" i="3"/>
  <c r="G9" i="3"/>
  <c r="G47" i="3" s="1"/>
  <c r="G59" i="3" s="1"/>
  <c r="G81" i="3" s="1"/>
  <c r="F9" i="3"/>
  <c r="D9" i="3"/>
  <c r="D47" i="3" s="1"/>
  <c r="D62" i="3" s="1"/>
  <c r="C9" i="3"/>
  <c r="C47" i="3" s="1"/>
  <c r="C62" i="3" s="1"/>
  <c r="G77" i="2" l="1"/>
  <c r="F77" i="2"/>
  <c r="D77" i="2"/>
  <c r="C77" i="2"/>
  <c r="H76" i="2"/>
  <c r="E76" i="2"/>
  <c r="E77" i="2" s="1"/>
  <c r="H75" i="2"/>
  <c r="H77" i="2" s="1"/>
  <c r="E75" i="2"/>
  <c r="H70" i="2"/>
  <c r="E70" i="2"/>
  <c r="H69" i="2"/>
  <c r="G69" i="2"/>
  <c r="F69" i="2"/>
  <c r="E69" i="2"/>
  <c r="D69" i="2"/>
  <c r="C69" i="2"/>
  <c r="H65" i="2"/>
  <c r="E65" i="2"/>
  <c r="H64" i="2"/>
  <c r="E64" i="2"/>
  <c r="H63" i="2"/>
  <c r="E63" i="2"/>
  <c r="E61" i="2" s="1"/>
  <c r="H62" i="2"/>
  <c r="E62" i="2"/>
  <c r="H61" i="2"/>
  <c r="G61" i="2"/>
  <c r="F61" i="2"/>
  <c r="D61" i="2"/>
  <c r="C61" i="2"/>
  <c r="H60" i="2"/>
  <c r="E60" i="2"/>
  <c r="H59" i="2"/>
  <c r="E59" i="2"/>
  <c r="H58" i="2"/>
  <c r="E58" i="2"/>
  <c r="H57" i="2"/>
  <c r="H56" i="2" s="1"/>
  <c r="E57" i="2"/>
  <c r="E56" i="2" s="1"/>
  <c r="G56" i="2"/>
  <c r="F56" i="2"/>
  <c r="F67" i="2" s="1"/>
  <c r="D56" i="2"/>
  <c r="C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E47" i="2" s="1"/>
  <c r="E67" i="2" s="1"/>
  <c r="H48" i="2"/>
  <c r="E48" i="2"/>
  <c r="H47" i="2"/>
  <c r="G47" i="2"/>
  <c r="G67" i="2" s="1"/>
  <c r="F47" i="2"/>
  <c r="D47" i="2"/>
  <c r="D67" i="2" s="1"/>
  <c r="C47" i="2"/>
  <c r="C67" i="2" s="1"/>
  <c r="H40" i="2"/>
  <c r="E40" i="2"/>
  <c r="H39" i="2"/>
  <c r="E39" i="2"/>
  <c r="E38" i="2" s="1"/>
  <c r="H38" i="2"/>
  <c r="G38" i="2"/>
  <c r="F38" i="2"/>
  <c r="D38" i="2"/>
  <c r="C38" i="2"/>
  <c r="H37" i="2"/>
  <c r="E37" i="2"/>
  <c r="E36" i="2" s="1"/>
  <c r="H36" i="2"/>
  <c r="G36" i="2"/>
  <c r="F36" i="2"/>
  <c r="D36" i="2"/>
  <c r="C36" i="2"/>
  <c r="H35" i="2"/>
  <c r="E35" i="2"/>
  <c r="H34" i="2"/>
  <c r="E34" i="2"/>
  <c r="H33" i="2"/>
  <c r="E33" i="2"/>
  <c r="H32" i="2"/>
  <c r="E32" i="2"/>
  <c r="H31" i="2"/>
  <c r="E31" i="2"/>
  <c r="E29" i="2" s="1"/>
  <c r="H30" i="2"/>
  <c r="H29" i="2" s="1"/>
  <c r="E30" i="2"/>
  <c r="G29" i="2"/>
  <c r="F29" i="2"/>
  <c r="D29" i="2"/>
  <c r="C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E17" i="2" s="1"/>
  <c r="H18" i="2"/>
  <c r="H17" i="2" s="1"/>
  <c r="E18" i="2"/>
  <c r="G17" i="2"/>
  <c r="G42" i="2" s="1"/>
  <c r="F17" i="2"/>
  <c r="F42" i="2" s="1"/>
  <c r="F72" i="2" s="1"/>
  <c r="D17" i="2"/>
  <c r="D42" i="2" s="1"/>
  <c r="D72" i="2" s="1"/>
  <c r="C17" i="2"/>
  <c r="C42" i="2" s="1"/>
  <c r="C72" i="2" s="1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67" i="2" l="1"/>
  <c r="E42" i="2"/>
  <c r="E72" i="2" s="1"/>
  <c r="H42" i="2"/>
  <c r="G72" i="2"/>
  <c r="H44" i="2" l="1"/>
  <c r="H72" i="2"/>
  <c r="D18" i="1" l="1"/>
  <c r="E18" i="1"/>
  <c r="F18" i="1"/>
  <c r="F80" i="1"/>
  <c r="E80" i="1"/>
  <c r="E78" i="1"/>
  <c r="E82" i="1"/>
  <c r="E84" i="1" s="1"/>
  <c r="F78" i="1"/>
  <c r="F82" i="1" s="1"/>
  <c r="F84" i="1" s="1"/>
  <c r="D78" i="1"/>
  <c r="E76" i="1"/>
  <c r="E74" i="1"/>
  <c r="F76" i="1"/>
  <c r="E75" i="1"/>
  <c r="F75" i="1"/>
  <c r="F74" i="1"/>
  <c r="D76" i="1"/>
  <c r="D75" i="1"/>
  <c r="D74" i="1"/>
  <c r="E72" i="1"/>
  <c r="F72" i="1"/>
  <c r="D72" i="1"/>
  <c r="D82" i="1" s="1"/>
  <c r="D84" i="1" s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D54" i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F64" i="1"/>
  <c r="F66" i="1" s="1"/>
  <c r="E64" i="1" l="1"/>
  <c r="E66" i="1" s="1"/>
  <c r="D22" i="1"/>
  <c r="D24" i="1" s="1"/>
  <c r="D26" i="1" s="1"/>
  <c r="D35" i="1" s="1"/>
  <c r="F22" i="1"/>
  <c r="F24" i="1" s="1"/>
  <c r="F26" i="1" s="1"/>
  <c r="F35" i="1" s="1"/>
  <c r="E22" i="1"/>
  <c r="E24" i="1" s="1"/>
  <c r="E26" i="1" s="1"/>
  <c r="E35" i="1" s="1"/>
  <c r="D64" i="1"/>
  <c r="D66" i="1" s="1"/>
</calcChain>
</file>

<file path=xl/sharedStrings.xml><?xml version="1.0" encoding="utf-8"?>
<sst xmlns="http://schemas.openxmlformats.org/spreadsheetml/2006/main" count="855" uniqueCount="537">
  <si>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</si>
  <si>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</si>
  <si>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</si>
  <si>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</si>
  <si>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</si>
  <si>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</si>
  <si>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</si>
  <si>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</si>
  <si>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</si>
  <si>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</si>
  <si>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</si>
  <si>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</si>
  <si>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</si>
  <si>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</si>
  <si>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</si>
  <si>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</si>
  <si>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</si>
  <si>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</si>
  <si>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</si>
  <si>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</si>
  <si>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</si>
  <si>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</si>
  <si>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</si>
  <si>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</si>
  <si>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</si>
  <si>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</si>
  <si>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</si>
  <si>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</si>
  <si>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</si>
  <si>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</si>
  <si>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</si>
  <si>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</si>
  <si>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</si>
  <si>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</si>
  <si>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</si>
  <si>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</si>
  <si>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</si>
  <si>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</si>
  <si>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</si>
  <si>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</si>
  <si>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</si>
  <si>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</si>
  <si>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</si>
  <si>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</si>
  <si>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TEPEAPULCO (a)</t>
  </si>
  <si>
    <t>Del 1 de Enero al 31 de Marzo de 2026 (b)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</si>
  <si>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</si>
  <si>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</si>
  <si>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</si>
  <si>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</si>
  <si>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</si>
  <si>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</si>
  <si>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</si>
  <si>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</si>
  <si>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</si>
  <si>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</si>
  <si>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</si>
  <si>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</si>
  <si>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</si>
  <si>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</si>
  <si>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</si>
  <si>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</si>
  <si>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</si>
  <si>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</si>
  <si>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</si>
  <si>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</si>
  <si>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</si>
  <si>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</si>
  <si>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</si>
  <si>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</si>
  <si>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</si>
  <si>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</si>
  <si>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</si>
  <si>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</si>
  <si>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</si>
  <si>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</si>
  <si>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</si>
  <si>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</si>
  <si>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</si>
  <si>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</si>
  <si>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</si>
  <si>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</si>
  <si>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</si>
  <si>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</si>
  <si>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</si>
  <si>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</si>
  <si>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</si>
  <si>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</si>
  <si>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</si>
  <si>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</si>
  <si>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</si>
  <si>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</si>
  <si>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</si>
  <si>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</si>
  <si>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</si>
  <si>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</si>
  <si>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</si>
  <si>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</si>
  <si>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</si>
  <si>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</si>
  <si>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</si>
  <si>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</si>
  <si>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</si>
  <si>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</si>
  <si>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</si>
  <si>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</si>
  <si>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</si>
  <si>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</si>
  <si>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</si>
  <si>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</si>
  <si>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</si>
  <si>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</si>
  <si>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</si>
  <si>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</si>
  <si>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</si>
  <si>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</si>
  <si>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de Situación Financiera Detallado - LDF</t>
  </si>
  <si>
    <t>Al 31 de diciembre de 2025 y al 31 de Marzo de 2026 (b)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</si>
  <si>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</si>
  <si>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</si>
  <si>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</si>
  <si>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</si>
  <si>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</si>
  <si>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</si>
  <si>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</si>
  <si>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</si>
  <si>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</si>
  <si>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</si>
  <si>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</si>
  <si>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</si>
  <si>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</si>
  <si>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</si>
  <si>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</si>
  <si>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</si>
  <si>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</si>
  <si>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</si>
  <si>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</si>
  <si>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</si>
  <si>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</si>
  <si>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</si>
  <si>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</si>
  <si>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</si>
  <si>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</si>
  <si>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</si>
  <si>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</si>
  <si>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</si>
  <si>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</si>
  <si>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</si>
  <si>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</si>
  <si>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</si>
  <si>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</si>
  <si>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</si>
  <si>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</si>
  <si>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</si>
  <si>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</si>
  <si>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</si>
  <si>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</si>
  <si>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</si>
  <si>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</si>
  <si>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</si>
  <si>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</si>
  <si>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</si>
  <si>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</si>
  <si>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</si>
  <si>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</si>
  <si>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</si>
  <si>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</si>
  <si>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</si>
  <si>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</si>
  <si>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</si>
  <si>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</si>
  <si>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</si>
  <si>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</si>
  <si>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</si>
  <si>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</si>
  <si>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</si>
  <si>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</si>
  <si>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</si>
  <si>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</si>
  <si>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</si>
  <si>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</si>
  <si>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</si>
  <si>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</si>
  <si>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</si>
  <si>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</si>
  <si>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</si>
  <si>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</si>
  <si>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</si>
  <si>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</si>
  <si>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</si>
  <si>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</si>
  <si>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</si>
  <si>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</si>
  <si>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</si>
  <si>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</si>
  <si>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</si>
  <si>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</si>
  <si>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</si>
  <si>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</si>
  <si>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</si>
  <si>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</si>
  <si>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</si>
  <si>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</si>
  <si>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</si>
  <si>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</si>
  <si>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</si>
  <si>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</si>
  <si>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</si>
  <si>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</si>
  <si>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</si>
  <si>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</si>
  <si>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</si>
  <si>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</si>
  <si>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</si>
  <si>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</si>
  <si>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</si>
  <si>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</si>
  <si>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</si>
  <si>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</si>
  <si>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</si>
  <si>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</si>
  <si>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</si>
  <si>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</si>
  <si>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</si>
  <si>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</si>
  <si>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</si>
  <si>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</si>
  <si>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</si>
  <si>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</si>
  <si>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</si>
  <si>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</si>
  <si>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</si>
  <si>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</si>
  <si>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</si>
  <si>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</si>
  <si>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</si>
  <si>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</si>
  <si>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</si>
  <si>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</t>
  </si>
  <si>
    <t>Saldo al 31 de diciembre de 2025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</si>
  <si>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</si>
  <si>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</si>
  <si>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</si>
  <si>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</si>
  <si>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</si>
  <si>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</si>
  <si>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</si>
  <si>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</si>
  <si>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</si>
  <si>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</si>
  <si>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</si>
  <si>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</si>
  <si>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</si>
  <si>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</si>
  <si>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</si>
  <si>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</si>
  <si>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</si>
  <si>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</si>
  <si>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</si>
  <si>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</si>
  <si>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</si>
  <si>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</si>
  <si>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</si>
  <si>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</si>
  <si>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</si>
  <si>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</si>
  <si>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</si>
  <si>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</si>
  <si>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</si>
  <si>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</si>
  <si>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</si>
  <si>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</si>
  <si>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</si>
  <si>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</si>
  <si>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</si>
  <si>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</si>
  <si>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</si>
  <si>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</si>
  <si>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</si>
  <si>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</si>
  <si>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</si>
  <si>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</si>
  <si>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</si>
  <si>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</si>
  <si>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</si>
  <si>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</si>
  <si>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</si>
  <si>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</si>
  <si>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</si>
  <si>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</si>
  <si>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</si>
  <si>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</si>
  <si>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</si>
  <si>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</si>
  <si>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</si>
  <si>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</si>
  <si>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</si>
  <si>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</si>
  <si>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</si>
  <si>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</si>
  <si>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</si>
  <si>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</si>
  <si>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</si>
  <si>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</si>
  <si>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</si>
  <si>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</si>
  <si>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</si>
  <si>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</si>
  <si>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</si>
  <si>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</si>
  <si>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</si>
  <si>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</si>
  <si>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</si>
  <si>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TEPEAPULCO</t>
  </si>
  <si>
    <t>Informe Detallado de Financiamiento u Obligacions contraídas</t>
  </si>
  <si>
    <t>del 01 de Enero al 31 de marzo del 2026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</si>
  <si>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</si>
  <si>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</si>
  <si>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</si>
  <si>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</si>
  <si>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</si>
  <si>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</si>
  <si>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</si>
  <si>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 xml:space="preserve">FONDO </t>
  </si>
  <si>
    <t>IMPORTE GARANTIZADO</t>
  </si>
  <si>
    <t>IMPORTE PAGADO</t>
  </si>
  <si>
    <t>% RESPECTO AL TOTAL</t>
  </si>
  <si>
    <t>Al 31 de marzo del 2026 no se cuenta con financiamientos u obligaciones contaidas</t>
  </si>
  <si>
    <t>SECRETARIA DE FINANZAS</t>
  </si>
  <si>
    <t>SINDICA PROCURADOR HACENDARIO</t>
  </si>
  <si>
    <t>PRESIDENTE MUNICIPAL</t>
  </si>
  <si>
    <t>MTRA. EN A.P.P. MARÍA DE LA LUZ TOVAR OSORIO</t>
  </si>
  <si>
    <t>LIC. SANDRA NAYELI DÍAZ LEAL</t>
  </si>
  <si>
    <t>DR. FÉLIX ÁVILA CASTELÁN</t>
  </si>
  <si>
    <t>Estado Analítico del Ejercicio del Presupuesto de Egresos Detallado - LDF</t>
  </si>
  <si>
    <t>Clasificación Administrativa</t>
  </si>
  <si>
    <t>Egresos</t>
  </si>
  <si>
    <t>Subejercicio (e)</t>
  </si>
  <si>
    <t>I. Gasto No Etiquetado  (I=A+B+C+D+E+F+G+H)</t>
  </si>
  <si>
    <t>PRESIDENCIA MUNICIPAL</t>
  </si>
  <si>
    <t>SECRETARIA DE DESPACHO DEL PRESIDENTE</t>
  </si>
  <si>
    <t>H. AYUNTAMIENTO</t>
  </si>
  <si>
    <t>OFICIALIA MAYOR</t>
  </si>
  <si>
    <t>ORGANO INTERNO DE CONTROL</t>
  </si>
  <si>
    <t>SECRETARIA GENERAL MUNICIPAL</t>
  </si>
  <si>
    <t>DIRECCIÓN ADMINISTRATIVA</t>
  </si>
  <si>
    <t>DIRECCIÓN DE TURISMO</t>
  </si>
  <si>
    <t>DIRECCIÓN JURIDICA</t>
  </si>
  <si>
    <t>UNIDAD DE CORRESPONDENCIA</t>
  </si>
  <si>
    <t>DIRECCION DE ATENCIÓN AL PUEBLO</t>
  </si>
  <si>
    <t>DIRECCIÓN DE DESARROLLO ECONOMICO</t>
  </si>
  <si>
    <t>DIRECCIÓN DE DESARROLLO AGROPECUARIO</t>
  </si>
  <si>
    <t>INVENTARIOS</t>
  </si>
  <si>
    <t>SISTEMA INSTITUCIONAL DE ARCHIVOS</t>
  </si>
  <si>
    <t>UNIDAD DE PLANEACIÓN Y POLITICA PUBLICA</t>
  </si>
  <si>
    <t>TESORERIA MUNICIPAL</t>
  </si>
  <si>
    <t>DIRECCION DE INFORMATICA</t>
  </si>
  <si>
    <t>DIRECCION DE CATASTRO</t>
  </si>
  <si>
    <t>DIRECCIÓN DE CONTABILIDAD Y CONTROL FINANCIERO</t>
  </si>
  <si>
    <t>DIRECCIÓN DE EGRESOS</t>
  </si>
  <si>
    <t>DIRECCION DE ADQUISICIONES</t>
  </si>
  <si>
    <t>DIRECCIÓN DE INGRESOS</t>
  </si>
  <si>
    <t>DIRECCION DE RECURSOS HUMANOS</t>
  </si>
  <si>
    <t>SECRETARIA DE SEGURIDAD CIUDADANA</t>
  </si>
  <si>
    <t>UNIDAD DE PREVENCIÓN AL DELITO</t>
  </si>
  <si>
    <t>DIRECCION DE SEGURIDAD PUBLICA</t>
  </si>
  <si>
    <t>UNIDAD DE TRANSITO</t>
  </si>
  <si>
    <t>UNIDAD DE ASUNTOS INTERNOS</t>
  </si>
  <si>
    <t>SECRETARIA DE DESARROLLO PARA PUEBLOS Y COMUNIDADES INDIGENAS</t>
  </si>
  <si>
    <t>SECRETARIA DE OBRAS PÚBLICAS, DESARROLLO URBANO Y MEDIO AMBIENTE</t>
  </si>
  <si>
    <t>DIRECCION DE OBRAS PÚBLICAS</t>
  </si>
  <si>
    <t>DIRECCIÓN DE DESARROLLO URBANO Y ORDENAMIENTO TERRITORIAL</t>
  </si>
  <si>
    <t>DIRECCION DE ECOLOGIA Y MEDIO AMBIENTE</t>
  </si>
  <si>
    <t>SECRETARIA DE BIENESTAR E INCLUSIÓN SOCIAL</t>
  </si>
  <si>
    <t>DIRECCION DE DESARROLLO SOCIAL Y HUMANO</t>
  </si>
  <si>
    <t>DIRECCION DE JUVENTUD Y DEPORTE</t>
  </si>
  <si>
    <t>DIRECCION DE EDUCACIÓN Y CULTURA</t>
  </si>
  <si>
    <t>DIRECCION DE SERVICIOS MEDICO Y SANIDAD</t>
  </si>
  <si>
    <t>INSTANCIA MUNICIPAL PARA LA PREVENCIÓN DE ADICCIONES Y SUICIDIO</t>
  </si>
  <si>
    <t>SISTEMA MUNICIPAL PARA EL DESARROLLO INTEGRAL DE LA FAMILIA DIF</t>
  </si>
  <si>
    <t>COORDINACIÓN DE COMUNICACIÓN SOCIAL</t>
  </si>
  <si>
    <t>UNIDAD DE PRIMER CONTACTO</t>
  </si>
  <si>
    <t>COORDINACIÓN UBR</t>
  </si>
  <si>
    <t>COORDINACIÓN DE GERONTOLOGIA</t>
  </si>
  <si>
    <t>COORDINACIÓN DE CAI</t>
  </si>
  <si>
    <t>TRABAJO SOCIAL</t>
  </si>
  <si>
    <t>COORDINACIÓN DE ALIMENTOS</t>
  </si>
  <si>
    <t>DIRECCION DE REGLAMENTOS Y ESPECTACULOS</t>
  </si>
  <si>
    <t>DIRECCIÓN DE MERCADOS</t>
  </si>
  <si>
    <t>DIRECCION DE SERVICIOS MUNICIPALES</t>
  </si>
  <si>
    <t>DIRECCIÓN DE RASTRO</t>
  </si>
  <si>
    <t>DIRECCIÓN DE PANTEONES</t>
  </si>
  <si>
    <t>DIRECCIÓN DEL REGISTRO DEL ESTADO FAMILIAR</t>
  </si>
  <si>
    <t>CONCILIADOR MUNICIPAL</t>
  </si>
  <si>
    <t>DIRECCIÓN DE AGUA POTABLE</t>
  </si>
  <si>
    <t>UNIDAD DE TRANSPARENCIA Y ACCESO A LA INFORMACIÓN PUBLICA</t>
  </si>
  <si>
    <t>DIRECCION DE COMUNICACIÓN SOCIAL</t>
  </si>
  <si>
    <t>DIRECCION DE LOGISTICA Y EVENTOS</t>
  </si>
  <si>
    <t>UNIDAD DE PROTECCIÓN CIVIL Y H. CUERPO DE BOMBEROS</t>
  </si>
  <si>
    <t>SECRETARIA EJECUTIVA SISTEMA MUNICIPAL DE PROTECCIÓN SIPINNA</t>
  </si>
  <si>
    <t>INSTANCIA MUNICIPAL PARA EL DESARROLLO DE LAS MUJERES</t>
  </si>
  <si>
    <t>II. Gasto Etiquetado     (II=A+B+C+D+E+F+G+H)</t>
  </si>
  <si>
    <t>III. Total de Egresos (III = I + II)</t>
  </si>
  <si>
    <t>Clasificación Funcional (Finalidad y Función)</t>
  </si>
  <si>
    <t xml:space="preserve">Ampliaciones/ (Reducciones) </t>
  </si>
  <si>
    <t xml:space="preserve">Modificado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</si>
  <si>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</si>
  <si>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</si>
  <si>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</si>
  <si>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</si>
  <si>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</si>
  <si>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</si>
  <si>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</si>
  <si>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</si>
  <si>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</si>
  <si>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</si>
  <si>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</si>
  <si>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</si>
  <si>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</si>
  <si>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</si>
  <si>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</si>
  <si>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</si>
  <si>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</si>
  <si>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</si>
  <si>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</si>
  <si>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</si>
  <si>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</si>
  <si>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</si>
  <si>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</si>
  <si>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</si>
  <si>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</si>
  <si>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</si>
  <si>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</si>
  <si>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</si>
  <si>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</si>
  <si>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</si>
  <si>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</si>
  <si>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</si>
  <si>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</si>
  <si>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</si>
  <si>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Clasificación por Objeto del Gasto (Capítulo y Concepto)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</si>
  <si>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</si>
  <si>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</si>
  <si>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</si>
  <si>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</si>
  <si>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</si>
  <si>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</si>
  <si>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</si>
  <si>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</si>
  <si>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</si>
  <si>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</si>
  <si>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</si>
  <si>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</si>
  <si>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</si>
  <si>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</si>
  <si>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</si>
  <si>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</si>
  <si>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</si>
  <si>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</si>
  <si>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</si>
  <si>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</si>
  <si>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</si>
  <si>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</si>
  <si>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</si>
  <si>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</si>
  <si>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</si>
  <si>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</si>
  <si>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</si>
  <si>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</si>
  <si>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</si>
  <si>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</si>
  <si>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</si>
  <si>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</si>
  <si>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</si>
  <si>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</si>
  <si>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</si>
  <si>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</si>
  <si>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</si>
  <si>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</si>
  <si>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</si>
  <si>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</si>
  <si>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</si>
  <si>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</si>
  <si>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</si>
  <si>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</si>
  <si>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</si>
  <si>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</si>
  <si>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</si>
  <si>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</si>
  <si>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</si>
  <si>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</si>
  <si>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</si>
  <si>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</si>
  <si>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</si>
  <si>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</si>
  <si>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</si>
  <si>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</si>
  <si>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</si>
  <si>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</si>
  <si>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</si>
  <si>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</si>
  <si>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</si>
  <si>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</si>
  <si>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</si>
  <si>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</si>
  <si>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</si>
  <si>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</si>
  <si>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</si>
  <si>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</si>
  <si>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</si>
  <si>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</si>
  <si>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</si>
  <si>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</si>
  <si>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</si>
  <si>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</si>
  <si>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</si>
  <si>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</si>
  <si>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</si>
  <si>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</si>
  <si>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</si>
  <si>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</si>
  <si>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</si>
  <si>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</si>
  <si>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</si>
  <si>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</si>
  <si>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</si>
  <si>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</si>
  <si>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</si>
  <si>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</si>
  <si>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</si>
  <si>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</si>
  <si>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Dr. Félix  Ávila Castelán</t>
  </si>
  <si>
    <t>M. en A.P.P. Maria de la Luz Tovar Osorio</t>
  </si>
  <si>
    <t>Presidente Municipal Constitucional</t>
  </si>
  <si>
    <t>Secretaria de Finanzas</t>
  </si>
  <si>
    <t>Lic. Sandra Nayeli Díaz Leal</t>
  </si>
  <si>
    <t>Síndico Hacendario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</si>
</sst>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Border="1" applyAlignment="1"/>
    <xf numFmtId="164" fontId="3" fillId="0" borderId="2" xfId="0" applyNumberFormat="1" applyFont="1" applyFill="1" applyBorder="1" applyAlignment="1">
      <alignment vertical="center" wrapText="1"/>
    </xf>
    <xf numFmtId="164" fontId="4" fillId="0" borderId="1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64" fontId="3" fillId="0" borderId="13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wrapText="1" indent="1"/>
    </xf>
    <xf numFmtId="164" fontId="3" fillId="0" borderId="15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left" vertical="center" indent="3"/>
    </xf>
    <xf numFmtId="164" fontId="3" fillId="0" borderId="4" xfId="0" applyNumberFormat="1" applyFont="1" applyBorder="1" applyAlignment="1">
      <alignment horizontal="left" vertical="center" wrapText="1" indent="3"/>
    </xf>
    <xf numFmtId="164" fontId="3" fillId="0" borderId="4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justify" vertical="center"/>
    </xf>
    <xf numFmtId="164" fontId="3" fillId="0" borderId="16" xfId="0" applyNumberFormat="1" applyFont="1" applyBorder="1" applyAlignment="1">
      <alignment horizontal="left" vertical="center" indent="1"/>
    </xf>
    <xf numFmtId="164" fontId="3" fillId="0" borderId="17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2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indent="4"/>
    </xf>
    <xf numFmtId="164" fontId="7" fillId="0" borderId="2" xfId="0" applyNumberFormat="1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left" vertical="center" wrapText="1" indent="2"/>
    </xf>
    <xf numFmtId="164" fontId="8" fillId="0" borderId="2" xfId="0" applyNumberFormat="1" applyFont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justify" vertical="center" wrapText="1"/>
    </xf>
    <xf numFmtId="164" fontId="9" fillId="0" borderId="4" xfId="0" applyNumberFormat="1" applyFont="1" applyBorder="1" applyAlignment="1">
      <alignment horizontal="justify" vertical="center"/>
    </xf>
    <xf numFmtId="164" fontId="10" fillId="0" borderId="4" xfId="0" applyNumberFormat="1" applyFont="1" applyBorder="1" applyAlignment="1">
      <alignment horizontal="justify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justify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vertical="center"/>
    </xf>
    <xf numFmtId="164" fontId="8" fillId="0" borderId="0" xfId="0" applyNumberFormat="1" applyFont="1"/>
    <xf numFmtId="164" fontId="10" fillId="0" borderId="0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justify" vertical="center" wrapText="1"/>
    </xf>
    <xf numFmtId="0" fontId="0" fillId="0" borderId="0" xfId="0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3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10" fontId="13" fillId="0" borderId="3" xfId="2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43" fontId="13" fillId="0" borderId="1" xfId="1" applyFont="1" applyBorder="1" applyAlignment="1">
      <alignment horizontal="justify" vertical="center" wrapText="1"/>
    </xf>
    <xf numFmtId="0" fontId="0" fillId="0" borderId="24" xfId="0" applyBorder="1"/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/>
    <xf numFmtId="43" fontId="15" fillId="0" borderId="0" xfId="1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5" xfId="0" applyFont="1" applyBorder="1"/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4" fontId="3" fillId="0" borderId="17" xfId="0" applyNumberFormat="1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indent="3"/>
    </xf>
    <xf numFmtId="0" fontId="3" fillId="0" borderId="2" xfId="0" applyFont="1" applyBorder="1"/>
    <xf numFmtId="0" fontId="3" fillId="0" borderId="2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4" fontId="3" fillId="0" borderId="16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64" fontId="4" fillId="0" borderId="3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33" xfId="0" applyFont="1" applyBorder="1"/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2"/>
  <sheetViews>
    <sheetView workbookViewId="0">
      <pane ySplit="8" topLeftCell="A85" activePane="bottomLeft" state="frozen"/>
      <selection pane="bottomLeft" activeCell="B89" sqref="B89:H94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1" t="s">
        <v>44</v>
      </c>
      <c r="C2" s="52"/>
      <c r="D2" s="52"/>
      <c r="E2" s="52"/>
      <c r="F2" s="70"/>
    </row>
    <row r="3" spans="2:6" x14ac:dyDescent="0.2">
      <c r="B3" s="71" t="s">
        <v>0</v>
      </c>
      <c r="C3" s="72"/>
      <c r="D3" s="72"/>
      <c r="E3" s="72"/>
      <c r="F3" s="73"/>
    </row>
    <row r="4" spans="2:6" x14ac:dyDescent="0.2">
      <c r="B4" s="71" t="s">
        <v>45</v>
      </c>
      <c r="C4" s="72"/>
      <c r="D4" s="72"/>
      <c r="E4" s="72"/>
      <c r="F4" s="73"/>
    </row>
    <row r="5" spans="2:6" ht="13.5" thickBot="1" x14ac:dyDescent="0.25">
      <c r="B5" s="53" t="s">
        <v>1</v>
      </c>
      <c r="C5" s="54"/>
      <c r="D5" s="54"/>
      <c r="E5" s="54"/>
      <c r="F5" s="74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1" t="s">
        <v>2</v>
      </c>
      <c r="C7" s="52"/>
      <c r="D7" s="3" t="s">
        <v>3</v>
      </c>
      <c r="E7" s="75" t="s">
        <v>5</v>
      </c>
      <c r="F7" s="3" t="s">
        <v>6</v>
      </c>
    </row>
    <row r="8" spans="2:6" ht="15.75" customHeight="1" thickBot="1" x14ac:dyDescent="0.25">
      <c r="B8" s="53"/>
      <c r="C8" s="54"/>
      <c r="D8" s="4" t="s">
        <v>4</v>
      </c>
      <c r="E8" s="76"/>
      <c r="F8" s="4" t="s">
        <v>7</v>
      </c>
    </row>
    <row r="9" spans="2:6" x14ac:dyDescent="0.2">
      <c r="B9" s="77" t="s">
        <v>8</v>
      </c>
      <c r="C9" s="78"/>
      <c r="D9" s="7">
        <f>SUM(D10:D12)</f>
        <v>303961477.37</v>
      </c>
      <c r="E9" s="7">
        <f>SUM(E10:E12)</f>
        <v>162025957.41</v>
      </c>
      <c r="F9" s="7">
        <f>SUM(F10:F12)</f>
        <v>162025957.41</v>
      </c>
    </row>
    <row r="10" spans="2:6" x14ac:dyDescent="0.2">
      <c r="B10" s="55" t="s">
        <v>9</v>
      </c>
      <c r="C10" s="56"/>
      <c r="D10" s="5">
        <v>230036526.37</v>
      </c>
      <c r="E10" s="5">
        <v>141483212.53999999</v>
      </c>
      <c r="F10" s="5">
        <v>141483212.53999999</v>
      </c>
    </row>
    <row r="11" spans="2:6" x14ac:dyDescent="0.2">
      <c r="B11" s="55" t="s">
        <v>10</v>
      </c>
      <c r="C11" s="56"/>
      <c r="D11" s="5">
        <v>73924951</v>
      </c>
      <c r="E11" s="5">
        <v>20542744.870000001</v>
      </c>
      <c r="F11" s="5">
        <v>20542744.870000001</v>
      </c>
    </row>
    <row r="12" spans="2:6" x14ac:dyDescent="0.2">
      <c r="B12" s="55" t="s">
        <v>11</v>
      </c>
      <c r="C12" s="56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6"/>
      <c r="C13" s="37"/>
      <c r="D13" s="5"/>
      <c r="E13" s="5"/>
      <c r="F13" s="5"/>
    </row>
    <row r="14" spans="2:6" ht="15" customHeight="1" x14ac:dyDescent="0.2">
      <c r="B14" s="36" t="s">
        <v>42</v>
      </c>
      <c r="C14" s="37"/>
      <c r="D14" s="7">
        <f>SUM(D15:D16)</f>
        <v>269906373.34000003</v>
      </c>
      <c r="E14" s="7">
        <f>SUM(E15:E16)</f>
        <v>59504735.640000001</v>
      </c>
      <c r="F14" s="7">
        <f>SUM(F15:F16)</f>
        <v>59504735.640000001</v>
      </c>
    </row>
    <row r="15" spans="2:6" x14ac:dyDescent="0.2">
      <c r="B15" s="55" t="s">
        <v>12</v>
      </c>
      <c r="C15" s="56"/>
      <c r="D15" s="5">
        <v>201086748.34</v>
      </c>
      <c r="E15" s="5">
        <v>49937559.520000003</v>
      </c>
      <c r="F15" s="5">
        <v>49937559.520000003</v>
      </c>
    </row>
    <row r="16" spans="2:6" x14ac:dyDescent="0.2">
      <c r="B16" s="55" t="s">
        <v>13</v>
      </c>
      <c r="C16" s="56"/>
      <c r="D16" s="5">
        <v>68819625</v>
      </c>
      <c r="E16" s="5">
        <v>9567176.1199999992</v>
      </c>
      <c r="F16" s="5">
        <v>9567176.1199999992</v>
      </c>
    </row>
    <row r="17" spans="2:6" x14ac:dyDescent="0.2">
      <c r="B17" s="55"/>
      <c r="C17" s="56"/>
      <c r="D17" s="5"/>
      <c r="E17" s="5"/>
      <c r="F17" s="5"/>
    </row>
    <row r="18" spans="2:6" x14ac:dyDescent="0.2">
      <c r="B18" s="36" t="s">
        <v>14</v>
      </c>
      <c r="C18" s="37"/>
      <c r="D18" s="7">
        <f>SUM(D19:D20)</f>
        <v>0</v>
      </c>
      <c r="E18" s="7">
        <f>SUM(E19:E20)</f>
        <v>1364.61</v>
      </c>
      <c r="F18" s="7">
        <f>SUM(F19:F20)</f>
        <v>1364.61</v>
      </c>
    </row>
    <row r="19" spans="2:6" x14ac:dyDescent="0.2">
      <c r="B19" s="55" t="s">
        <v>15</v>
      </c>
      <c r="C19" s="56"/>
      <c r="D19" s="33">
        <v>0</v>
      </c>
      <c r="E19" s="5">
        <v>1364.61</v>
      </c>
      <c r="F19" s="5">
        <v>1364.61</v>
      </c>
    </row>
    <row r="20" spans="2:6" x14ac:dyDescent="0.2">
      <c r="B20" s="55" t="s">
        <v>16</v>
      </c>
      <c r="C20" s="56"/>
      <c r="D20" s="33"/>
      <c r="E20" s="5"/>
      <c r="F20" s="5"/>
    </row>
    <row r="21" spans="2:6" x14ac:dyDescent="0.2">
      <c r="B21" s="55"/>
      <c r="C21" s="56"/>
      <c r="D21" s="5"/>
      <c r="E21" s="5"/>
      <c r="F21" s="5"/>
    </row>
    <row r="22" spans="2:6" x14ac:dyDescent="0.2">
      <c r="B22" s="36" t="s">
        <v>17</v>
      </c>
      <c r="C22" s="37"/>
      <c r="D22" s="7">
        <f>D9-D14+D18</f>
        <v>34055104.029999971</v>
      </c>
      <c r="E22" s="6">
        <f>E9-E14+E18</f>
        <v>102522586.38</v>
      </c>
      <c r="F22" s="6">
        <f>F9-F14+F18</f>
        <v>102522586.38</v>
      </c>
    </row>
    <row r="23" spans="2:6" x14ac:dyDescent="0.2">
      <c r="B23" s="36"/>
      <c r="C23" s="37"/>
      <c r="D23" s="5"/>
      <c r="E23" s="8"/>
      <c r="F23" s="8"/>
    </row>
    <row r="24" spans="2:6" x14ac:dyDescent="0.2">
      <c r="B24" s="36" t="s">
        <v>18</v>
      </c>
      <c r="C24" s="37"/>
      <c r="D24" s="7">
        <f>D22-D12</f>
        <v>34055104.029999971</v>
      </c>
      <c r="E24" s="6">
        <f>E22-E12</f>
        <v>102522586.38</v>
      </c>
      <c r="F24" s="6">
        <f>F22-F12</f>
        <v>102522586.38</v>
      </c>
    </row>
    <row r="25" spans="2:6" x14ac:dyDescent="0.2">
      <c r="B25" s="36"/>
      <c r="C25" s="37"/>
      <c r="D25" s="5"/>
      <c r="E25" s="8"/>
      <c r="F25" s="8"/>
    </row>
    <row r="26" spans="2:6" ht="25.5" customHeight="1" x14ac:dyDescent="0.2">
      <c r="B26" s="36" t="s">
        <v>19</v>
      </c>
      <c r="C26" s="37"/>
      <c r="D26" s="7">
        <f>D24-D18</f>
        <v>34055104.029999971</v>
      </c>
      <c r="E26" s="7">
        <f>E24-E18</f>
        <v>102521221.77</v>
      </c>
      <c r="F26" s="7">
        <f>F24-F18</f>
        <v>102521221.77</v>
      </c>
    </row>
    <row r="27" spans="2:6" ht="15.75" customHeight="1" thickBot="1" x14ac:dyDescent="0.25">
      <c r="B27" s="61"/>
      <c r="C27" s="62"/>
      <c r="D27" s="9"/>
      <c r="E27" s="9"/>
      <c r="F27" s="9"/>
    </row>
    <row r="28" spans="2:6" ht="35.1" customHeight="1" thickBot="1" x14ac:dyDescent="0.25">
      <c r="B28" s="65"/>
      <c r="C28" s="65"/>
      <c r="D28" s="65"/>
      <c r="E28" s="65"/>
      <c r="F28" s="65"/>
    </row>
    <row r="29" spans="2:6" ht="15.75" customHeight="1" thickBot="1" x14ac:dyDescent="0.25">
      <c r="B29" s="49" t="s">
        <v>20</v>
      </c>
      <c r="C29" s="50"/>
      <c r="D29" s="10" t="s">
        <v>21</v>
      </c>
      <c r="E29" s="10" t="s">
        <v>5</v>
      </c>
      <c r="F29" s="10" t="s">
        <v>22</v>
      </c>
    </row>
    <row r="30" spans="2:6" x14ac:dyDescent="0.2">
      <c r="B30" s="63"/>
      <c r="C30" s="64"/>
      <c r="D30" s="5"/>
      <c r="E30" s="5"/>
      <c r="F30" s="5"/>
    </row>
    <row r="31" spans="2:6" x14ac:dyDescent="0.2">
      <c r="B31" s="36" t="s">
        <v>23</v>
      </c>
      <c r="C31" s="37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5" t="s">
        <v>24</v>
      </c>
      <c r="C32" s="56"/>
      <c r="D32" s="5"/>
      <c r="E32" s="8"/>
      <c r="F32" s="8"/>
    </row>
    <row r="33" spans="2:6" x14ac:dyDescent="0.2">
      <c r="B33" s="55" t="s">
        <v>25</v>
      </c>
      <c r="C33" s="56"/>
      <c r="D33" s="5"/>
      <c r="E33" s="8"/>
      <c r="F33" s="8"/>
    </row>
    <row r="34" spans="2:6" x14ac:dyDescent="0.2">
      <c r="B34" s="36"/>
      <c r="C34" s="37"/>
      <c r="D34" s="5"/>
      <c r="E34" s="5"/>
      <c r="F34" s="5"/>
    </row>
    <row r="35" spans="2:6" x14ac:dyDescent="0.2">
      <c r="B35" s="36" t="s">
        <v>43</v>
      </c>
      <c r="C35" s="37"/>
      <c r="D35" s="7">
        <f>D26+D31</f>
        <v>34055104.029999971</v>
      </c>
      <c r="E35" s="7">
        <f>E26+E31</f>
        <v>102521221.77</v>
      </c>
      <c r="F35" s="7">
        <f>F26+F31</f>
        <v>102521221.77</v>
      </c>
    </row>
    <row r="36" spans="2:6" ht="15.75" customHeight="1" thickBot="1" x14ac:dyDescent="0.25">
      <c r="B36" s="59"/>
      <c r="C36" s="60"/>
      <c r="D36" s="11"/>
      <c r="E36" s="11"/>
      <c r="F36" s="11"/>
    </row>
    <row r="37" spans="2:6" ht="35.1" customHeight="1" thickBot="1" x14ac:dyDescent="0.25">
      <c r="B37" s="12"/>
      <c r="C37" s="12"/>
      <c r="D37" s="12"/>
      <c r="E37" s="12"/>
      <c r="F37" s="12"/>
    </row>
    <row r="38" spans="2:6" ht="15" customHeight="1" x14ac:dyDescent="0.2">
      <c r="B38" s="45" t="s">
        <v>20</v>
      </c>
      <c r="C38" s="57"/>
      <c r="D38" s="68" t="s">
        <v>26</v>
      </c>
      <c r="E38" s="66" t="s">
        <v>5</v>
      </c>
      <c r="F38" s="13" t="s">
        <v>6</v>
      </c>
    </row>
    <row r="39" spans="2:6" ht="15.75" customHeight="1" thickBot="1" x14ac:dyDescent="0.25">
      <c r="B39" s="47"/>
      <c r="C39" s="58"/>
      <c r="D39" s="69"/>
      <c r="E39" s="67"/>
      <c r="F39" s="14" t="s">
        <v>22</v>
      </c>
    </row>
    <row r="40" spans="2:6" x14ac:dyDescent="0.2">
      <c r="B40" s="40"/>
      <c r="C40" s="41"/>
      <c r="D40" s="15"/>
      <c r="E40" s="15"/>
      <c r="F40" s="15"/>
    </row>
    <row r="41" spans="2:6" x14ac:dyDescent="0.2">
      <c r="B41" s="34" t="s">
        <v>27</v>
      </c>
      <c r="C41" s="35"/>
      <c r="D41" s="17">
        <f>SUM(D42:D43)</f>
        <v>0</v>
      </c>
      <c r="E41" s="17">
        <f>SUM(E42:E43)</f>
        <v>0</v>
      </c>
      <c r="F41" s="17">
        <f>SUM(F42:F43)</f>
        <v>0</v>
      </c>
    </row>
    <row r="42" spans="2:6" x14ac:dyDescent="0.2">
      <c r="B42" s="43" t="s">
        <v>28</v>
      </c>
      <c r="C42" s="44"/>
      <c r="D42" s="15"/>
      <c r="E42" s="18"/>
      <c r="F42" s="18"/>
    </row>
    <row r="43" spans="2:6" x14ac:dyDescent="0.2">
      <c r="B43" s="43" t="s">
        <v>29</v>
      </c>
      <c r="C43" s="44"/>
      <c r="D43" s="15"/>
      <c r="E43" s="18"/>
      <c r="F43" s="18"/>
    </row>
    <row r="44" spans="2:6" x14ac:dyDescent="0.2">
      <c r="B44" s="34" t="s">
        <v>30</v>
      </c>
      <c r="C44" s="35"/>
      <c r="D44" s="17">
        <f>SUM(D45:D46)</f>
        <v>0</v>
      </c>
      <c r="E44" s="17">
        <f>SUM(E45:E46)</f>
        <v>0</v>
      </c>
      <c r="F44" s="17">
        <f>SUM(F45:F46)</f>
        <v>0</v>
      </c>
    </row>
    <row r="45" spans="2:6" x14ac:dyDescent="0.2">
      <c r="B45" s="43" t="s">
        <v>31</v>
      </c>
      <c r="C45" s="44"/>
      <c r="D45" s="15"/>
      <c r="E45" s="18"/>
      <c r="F45" s="18"/>
    </row>
    <row r="46" spans="2:6" x14ac:dyDescent="0.2">
      <c r="B46" s="43" t="s">
        <v>32</v>
      </c>
      <c r="C46" s="44"/>
      <c r="D46" s="15"/>
      <c r="E46" s="18"/>
      <c r="F46" s="18"/>
    </row>
    <row r="47" spans="2:6" x14ac:dyDescent="0.2">
      <c r="B47" s="34"/>
      <c r="C47" s="35"/>
      <c r="D47" s="15"/>
      <c r="E47" s="15"/>
      <c r="F47" s="15"/>
    </row>
    <row r="48" spans="2:6" x14ac:dyDescent="0.2">
      <c r="B48" s="34" t="s">
        <v>33</v>
      </c>
      <c r="C48" s="35"/>
      <c r="D48" s="17">
        <f>D41-D44</f>
        <v>0</v>
      </c>
      <c r="E48" s="16">
        <f>E41-E44</f>
        <v>0</v>
      </c>
      <c r="F48" s="16">
        <f>F41-F44</f>
        <v>0</v>
      </c>
    </row>
    <row r="49" spans="2:6" ht="15.75" customHeight="1" thickBot="1" x14ac:dyDescent="0.25">
      <c r="B49" s="38"/>
      <c r="C49" s="39"/>
      <c r="D49" s="20"/>
      <c r="E49" s="19"/>
      <c r="F49" s="19"/>
    </row>
    <row r="50" spans="2:6" ht="35.1" customHeight="1" thickBot="1" x14ac:dyDescent="0.25">
      <c r="B50" s="12"/>
      <c r="C50" s="12"/>
      <c r="D50" s="12"/>
      <c r="E50" s="12"/>
      <c r="F50" s="12"/>
    </row>
    <row r="51" spans="2:6" ht="15" customHeight="1" x14ac:dyDescent="0.2">
      <c r="B51" s="45" t="s">
        <v>20</v>
      </c>
      <c r="C51" s="46"/>
      <c r="D51" s="13" t="s">
        <v>3</v>
      </c>
      <c r="E51" s="66" t="s">
        <v>5</v>
      </c>
      <c r="F51" s="13" t="s">
        <v>6</v>
      </c>
    </row>
    <row r="52" spans="2:6" ht="15.75" customHeight="1" thickBot="1" x14ac:dyDescent="0.25">
      <c r="B52" s="47"/>
      <c r="C52" s="48"/>
      <c r="D52" s="14" t="s">
        <v>21</v>
      </c>
      <c r="E52" s="67"/>
      <c r="F52" s="14" t="s">
        <v>22</v>
      </c>
    </row>
    <row r="53" spans="2:6" x14ac:dyDescent="0.2">
      <c r="B53" s="40"/>
      <c r="C53" s="41"/>
      <c r="D53" s="15"/>
      <c r="E53" s="15"/>
      <c r="F53" s="15"/>
    </row>
    <row r="54" spans="2:6" x14ac:dyDescent="0.2">
      <c r="B54" s="43" t="s">
        <v>34</v>
      </c>
      <c r="C54" s="44"/>
      <c r="D54" s="15">
        <f>D10</f>
        <v>230036526.37</v>
      </c>
      <c r="E54" s="18">
        <f>E10</f>
        <v>141483212.53999999</v>
      </c>
      <c r="F54" s="18">
        <f>F10</f>
        <v>141483212.53999999</v>
      </c>
    </row>
    <row r="55" spans="2:6" x14ac:dyDescent="0.2">
      <c r="B55" s="43"/>
      <c r="C55" s="44"/>
      <c r="D55" s="15"/>
      <c r="E55" s="18"/>
      <c r="F55" s="18"/>
    </row>
    <row r="56" spans="2:6" x14ac:dyDescent="0.2">
      <c r="B56" s="43" t="s">
        <v>35</v>
      </c>
      <c r="C56" s="44"/>
      <c r="D56" s="15">
        <f>D42-D45</f>
        <v>0</v>
      </c>
      <c r="E56" s="18">
        <f>E42-E45</f>
        <v>0</v>
      </c>
      <c r="F56" s="18">
        <f>F42-F45</f>
        <v>0</v>
      </c>
    </row>
    <row r="57" spans="2:6" x14ac:dyDescent="0.2">
      <c r="B57" s="43" t="s">
        <v>28</v>
      </c>
      <c r="C57" s="44"/>
      <c r="D57" s="15">
        <f>D42</f>
        <v>0</v>
      </c>
      <c r="E57" s="18">
        <f>E42</f>
        <v>0</v>
      </c>
      <c r="F57" s="18">
        <f>F42</f>
        <v>0</v>
      </c>
    </row>
    <row r="58" spans="2:6" x14ac:dyDescent="0.2">
      <c r="B58" s="43" t="s">
        <v>31</v>
      </c>
      <c r="C58" s="44"/>
      <c r="D58" s="15">
        <f>D45</f>
        <v>0</v>
      </c>
      <c r="E58" s="18">
        <f>E45</f>
        <v>0</v>
      </c>
      <c r="F58" s="18">
        <f>F45</f>
        <v>0</v>
      </c>
    </row>
    <row r="59" spans="2:6" x14ac:dyDescent="0.2">
      <c r="B59" s="43"/>
      <c r="C59" s="44"/>
      <c r="D59" s="15"/>
      <c r="E59" s="18"/>
      <c r="F59" s="18"/>
    </row>
    <row r="60" spans="2:6" x14ac:dyDescent="0.2">
      <c r="B60" s="43" t="s">
        <v>12</v>
      </c>
      <c r="C60" s="44"/>
      <c r="D60" s="15">
        <f>D15</f>
        <v>201086748.34</v>
      </c>
      <c r="E60" s="15">
        <f>E15</f>
        <v>49937559.520000003</v>
      </c>
      <c r="F60" s="15">
        <f>F15</f>
        <v>49937559.520000003</v>
      </c>
    </row>
    <row r="61" spans="2:6" x14ac:dyDescent="0.2">
      <c r="B61" s="43"/>
      <c r="C61" s="44"/>
      <c r="D61" s="15"/>
      <c r="E61" s="15"/>
      <c r="F61" s="15"/>
    </row>
    <row r="62" spans="2:6" x14ac:dyDescent="0.2">
      <c r="B62" s="43" t="s">
        <v>15</v>
      </c>
      <c r="C62" s="44"/>
      <c r="D62" s="15"/>
      <c r="E62" s="15">
        <f>E19</f>
        <v>1364.61</v>
      </c>
      <c r="F62" s="15">
        <f>F19</f>
        <v>1364.61</v>
      </c>
    </row>
    <row r="63" spans="2:6" x14ac:dyDescent="0.2">
      <c r="B63" s="43"/>
      <c r="C63" s="44"/>
      <c r="D63" s="15"/>
      <c r="E63" s="15"/>
      <c r="F63" s="15"/>
    </row>
    <row r="64" spans="2:6" x14ac:dyDescent="0.2">
      <c r="B64" s="34" t="s">
        <v>36</v>
      </c>
      <c r="C64" s="35"/>
      <c r="D64" s="17">
        <f>D54+D56-D60+D62</f>
        <v>28949778.030000001</v>
      </c>
      <c r="E64" s="16">
        <f>E54+E56-E60+E62</f>
        <v>91547017.62999998</v>
      </c>
      <c r="F64" s="16">
        <f>F54+F56-F60+F62</f>
        <v>91547017.62999998</v>
      </c>
    </row>
    <row r="65" spans="2:6" x14ac:dyDescent="0.2">
      <c r="B65" s="34"/>
      <c r="C65" s="35"/>
      <c r="D65" s="17"/>
      <c r="E65" s="16"/>
      <c r="F65" s="16"/>
    </row>
    <row r="66" spans="2:6" ht="25.5" customHeight="1" x14ac:dyDescent="0.2">
      <c r="B66" s="36" t="s">
        <v>37</v>
      </c>
      <c r="C66" s="37"/>
      <c r="D66" s="17">
        <f>D64-D56</f>
        <v>28949778.030000001</v>
      </c>
      <c r="E66" s="16">
        <f>E64-E56</f>
        <v>91547017.62999998</v>
      </c>
      <c r="F66" s="16">
        <f>F64-F56</f>
        <v>91547017.62999998</v>
      </c>
    </row>
    <row r="67" spans="2:6" ht="15.75" customHeight="1" thickBot="1" x14ac:dyDescent="0.25">
      <c r="B67" s="38"/>
      <c r="C67" s="39"/>
      <c r="D67" s="20"/>
      <c r="E67" s="19"/>
      <c r="F67" s="19"/>
    </row>
    <row r="68" spans="2:6" ht="35.1" customHeight="1" thickBot="1" x14ac:dyDescent="0.25">
      <c r="B68" s="12"/>
      <c r="C68" s="12"/>
      <c r="D68" s="12"/>
      <c r="E68" s="12"/>
      <c r="F68" s="12"/>
    </row>
    <row r="69" spans="2:6" ht="15" customHeight="1" x14ac:dyDescent="0.2">
      <c r="B69" s="45" t="s">
        <v>20</v>
      </c>
      <c r="C69" s="57"/>
      <c r="D69" s="68" t="s">
        <v>26</v>
      </c>
      <c r="E69" s="66" t="s">
        <v>5</v>
      </c>
      <c r="F69" s="13" t="s">
        <v>6</v>
      </c>
    </row>
    <row r="70" spans="2:6" ht="15.75" customHeight="1" thickBot="1" x14ac:dyDescent="0.25">
      <c r="B70" s="47"/>
      <c r="C70" s="58"/>
      <c r="D70" s="69"/>
      <c r="E70" s="67"/>
      <c r="F70" s="14" t="s">
        <v>22</v>
      </c>
    </row>
    <row r="71" spans="2:6" x14ac:dyDescent="0.2">
      <c r="B71" s="40"/>
      <c r="C71" s="41"/>
      <c r="D71" s="15"/>
      <c r="E71" s="15"/>
      <c r="F71" s="15"/>
    </row>
    <row r="72" spans="2:6" x14ac:dyDescent="0.2">
      <c r="B72" s="43" t="s">
        <v>10</v>
      </c>
      <c r="C72" s="44"/>
      <c r="D72" s="15">
        <f>D11</f>
        <v>73924951</v>
      </c>
      <c r="E72" s="18">
        <f>E11</f>
        <v>20542744.870000001</v>
      </c>
      <c r="F72" s="18">
        <f>F11</f>
        <v>20542744.870000001</v>
      </c>
    </row>
    <row r="73" spans="2:6" x14ac:dyDescent="0.2">
      <c r="B73" s="43"/>
      <c r="C73" s="44"/>
      <c r="D73" s="15"/>
      <c r="E73" s="18"/>
      <c r="F73" s="18"/>
    </row>
    <row r="74" spans="2:6" ht="25.5" customHeight="1" x14ac:dyDescent="0.2">
      <c r="B74" s="55" t="s">
        <v>38</v>
      </c>
      <c r="C74" s="56"/>
      <c r="D74" s="15">
        <f>D75-D76</f>
        <v>0</v>
      </c>
      <c r="E74" s="18">
        <f>E75-E76</f>
        <v>0</v>
      </c>
      <c r="F74" s="18">
        <f>F75-F76</f>
        <v>0</v>
      </c>
    </row>
    <row r="75" spans="2:6" x14ac:dyDescent="0.2">
      <c r="B75" s="43" t="s">
        <v>29</v>
      </c>
      <c r="C75" s="44"/>
      <c r="D75" s="15">
        <f>D43</f>
        <v>0</v>
      </c>
      <c r="E75" s="18">
        <f>E43</f>
        <v>0</v>
      </c>
      <c r="F75" s="18">
        <f>F43</f>
        <v>0</v>
      </c>
    </row>
    <row r="76" spans="2:6" x14ac:dyDescent="0.2">
      <c r="B76" s="43" t="s">
        <v>32</v>
      </c>
      <c r="C76" s="44"/>
      <c r="D76" s="15">
        <f>D46</f>
        <v>0</v>
      </c>
      <c r="E76" s="18">
        <f>E46</f>
        <v>0</v>
      </c>
      <c r="F76" s="18">
        <f>F46</f>
        <v>0</v>
      </c>
    </row>
    <row r="77" spans="2:6" x14ac:dyDescent="0.2">
      <c r="B77" s="43"/>
      <c r="C77" s="44"/>
      <c r="D77" s="15"/>
      <c r="E77" s="18"/>
      <c r="F77" s="18"/>
    </row>
    <row r="78" spans="2:6" x14ac:dyDescent="0.2">
      <c r="B78" s="43" t="s">
        <v>39</v>
      </c>
      <c r="C78" s="44"/>
      <c r="D78" s="15">
        <f>D16</f>
        <v>68819625</v>
      </c>
      <c r="E78" s="15">
        <f>E16</f>
        <v>9567176.1199999992</v>
      </c>
      <c r="F78" s="15">
        <f>F16</f>
        <v>9567176.1199999992</v>
      </c>
    </row>
    <row r="79" spans="2:6" x14ac:dyDescent="0.2">
      <c r="B79" s="43"/>
      <c r="C79" s="44"/>
      <c r="D79" s="15"/>
      <c r="E79" s="15"/>
      <c r="F79" s="15"/>
    </row>
    <row r="80" spans="2:6" x14ac:dyDescent="0.2">
      <c r="B80" s="43" t="s">
        <v>16</v>
      </c>
      <c r="C80" s="44"/>
      <c r="D80" s="15"/>
      <c r="E80" s="15">
        <f>E20</f>
        <v>0</v>
      </c>
      <c r="F80" s="15">
        <f>F20</f>
        <v>0</v>
      </c>
    </row>
    <row r="81" spans="2:8" x14ac:dyDescent="0.2">
      <c r="B81" s="43"/>
      <c r="C81" s="44"/>
      <c r="D81" s="15"/>
      <c r="E81" s="15"/>
      <c r="F81" s="15"/>
    </row>
    <row r="82" spans="2:8" x14ac:dyDescent="0.2">
      <c r="B82" s="34" t="s">
        <v>40</v>
      </c>
      <c r="C82" s="35"/>
      <c r="D82" s="17">
        <f>D72+D74-D78+D80</f>
        <v>5105326</v>
      </c>
      <c r="E82" s="16">
        <f>E72+E74-E78+E80</f>
        <v>10975568.750000002</v>
      </c>
      <c r="F82" s="16">
        <f>F72+F74-F78+F80</f>
        <v>10975568.750000002</v>
      </c>
    </row>
    <row r="83" spans="2:8" x14ac:dyDescent="0.2">
      <c r="B83" s="34"/>
      <c r="C83" s="35"/>
      <c r="D83" s="17"/>
      <c r="E83" s="16"/>
      <c r="F83" s="16"/>
    </row>
    <row r="84" spans="2:8" ht="25.5" customHeight="1" x14ac:dyDescent="0.2">
      <c r="B84" s="36" t="s">
        <v>41</v>
      </c>
      <c r="C84" s="37"/>
      <c r="D84" s="17">
        <f>D82-D74</f>
        <v>5105326</v>
      </c>
      <c r="E84" s="16">
        <f>E82-E74</f>
        <v>10975568.750000002</v>
      </c>
      <c r="F84" s="16">
        <f>F82-F74</f>
        <v>10975568.750000002</v>
      </c>
    </row>
    <row r="85" spans="2:8" ht="15.75" customHeight="1" thickBot="1" x14ac:dyDescent="0.25">
      <c r="B85" s="38"/>
      <c r="C85" s="39"/>
      <c r="D85" s="20"/>
      <c r="E85" s="19"/>
      <c r="F85" s="19"/>
    </row>
    <row r="87" spans="2:8" ht="12.75" customHeight="1" x14ac:dyDescent="0.2"/>
    <row r="88" spans="2:8" ht="30" customHeight="1" x14ac:dyDescent="0.2">
      <c r="D88" s="42"/>
      <c r="E88" s="42"/>
      <c r="F88" s="42"/>
    </row>
    <row r="89" spans="2:8" ht="15" customHeight="1" x14ac:dyDescent="0.25">
      <c r="B89" s="275" t="s">
        <v>531</v>
      </c>
      <c r="C89"/>
      <c r="D89"/>
      <c r="E89"/>
      <c r="F89" s="276" t="s">
        <v>532</v>
      </c>
      <c r="G89" s="276"/>
      <c r="H89" s="276"/>
    </row>
    <row r="90" spans="2:8" ht="15" customHeight="1" x14ac:dyDescent="0.25">
      <c r="B90" s="108" t="s">
        <v>533</v>
      </c>
      <c r="D90"/>
      <c r="E90"/>
      <c r="F90" s="278" t="s">
        <v>534</v>
      </c>
      <c r="G90" s="279"/>
      <c r="H90" s="279"/>
    </row>
    <row r="91" spans="2:8" ht="30" customHeight="1" x14ac:dyDescent="0.25">
      <c r="B91"/>
      <c r="D91"/>
      <c r="E91"/>
    </row>
    <row r="92" spans="2:8" s="21" customFormat="1" ht="12.75" customHeight="1" x14ac:dyDescent="0.25">
      <c r="B92"/>
      <c r="C92"/>
      <c r="D92"/>
      <c r="E92"/>
      <c r="F92" s="107"/>
      <c r="G92" s="107"/>
      <c r="H92" s="107"/>
    </row>
    <row r="93" spans="2:8" s="23" customFormat="1" ht="12.75" customHeight="1" x14ac:dyDescent="0.25">
      <c r="B93" s="21"/>
      <c r="D93" s="280" t="s">
        <v>535</v>
      </c>
      <c r="E93" s="280"/>
      <c r="F93" s="280"/>
      <c r="G93" s="279"/>
      <c r="H93" s="279"/>
    </row>
    <row r="94" spans="2:8" s="23" customFormat="1" ht="12.75" customHeight="1" x14ac:dyDescent="0.2">
      <c r="D94" s="281" t="s">
        <v>536</v>
      </c>
      <c r="E94" s="281"/>
      <c r="F94" s="281"/>
      <c r="G94" s="281"/>
      <c r="H94" s="281"/>
    </row>
    <row r="95" spans="2:8" s="23" customFormat="1" ht="12.75" customHeight="1" x14ac:dyDescent="0.2">
      <c r="B95" s="24"/>
      <c r="C95" s="24"/>
      <c r="E95" s="26"/>
      <c r="F95" s="27"/>
    </row>
    <row r="96" spans="2:8" s="23" customFormat="1" ht="12.75" customHeight="1" x14ac:dyDescent="0.2">
      <c r="B96" s="24"/>
      <c r="C96" s="24"/>
      <c r="E96" s="26"/>
      <c r="F96" s="27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90">
    <mergeCell ref="F94:H94"/>
    <mergeCell ref="D93:E93"/>
    <mergeCell ref="D94:E94"/>
    <mergeCell ref="F89:H89"/>
    <mergeCell ref="F90:H90"/>
    <mergeCell ref="F92:H92"/>
    <mergeCell ref="F93:H93"/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B17:C17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33:C33"/>
    <mergeCell ref="B28:F28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55:C55"/>
    <mergeCell ref="B34:C34"/>
    <mergeCell ref="B35:C35"/>
    <mergeCell ref="B36:C36"/>
    <mergeCell ref="B40:C40"/>
    <mergeCell ref="B41:C41"/>
    <mergeCell ref="B42:C42"/>
    <mergeCell ref="B48:C48"/>
    <mergeCell ref="B49:C49"/>
    <mergeCell ref="B38:C39"/>
    <mergeCell ref="B53:C53"/>
    <mergeCell ref="B54:C54"/>
    <mergeCell ref="B56:C56"/>
    <mergeCell ref="B57:C57"/>
    <mergeCell ref="B58:C58"/>
    <mergeCell ref="B72:C72"/>
    <mergeCell ref="B73:C73"/>
    <mergeCell ref="B69:C70"/>
    <mergeCell ref="B59:C59"/>
    <mergeCell ref="B60:C60"/>
    <mergeCell ref="B61:C61"/>
    <mergeCell ref="B62:C62"/>
    <mergeCell ref="D88:F88"/>
    <mergeCell ref="B79:C79"/>
    <mergeCell ref="B51:C52"/>
    <mergeCell ref="B29:C29"/>
    <mergeCell ref="B7:C8"/>
    <mergeCell ref="B80:C80"/>
    <mergeCell ref="B81:C81"/>
    <mergeCell ref="B63:C63"/>
    <mergeCell ref="B64:C64"/>
    <mergeCell ref="B83:C83"/>
    <mergeCell ref="B84:C84"/>
    <mergeCell ref="B85:C85"/>
    <mergeCell ref="B74:C74"/>
    <mergeCell ref="B75:C75"/>
    <mergeCell ref="B76:C76"/>
    <mergeCell ref="B77:C77"/>
    <mergeCell ref="B82:C82"/>
    <mergeCell ref="B65:C65"/>
    <mergeCell ref="B66:C66"/>
    <mergeCell ref="B67:C67"/>
    <mergeCell ref="B71:C71"/>
    <mergeCell ref="B78:C78"/>
  </mergeCells>
  <pageMargins left="0.7" right="0.7" top="0.75" bottom="0.75" header="0.3" footer="0.3"/>
  <pageSetup scale="53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B1" workbookViewId="0">
      <pane ySplit="8" topLeftCell="A32" activePane="bottomLeft" state="frozen"/>
      <selection pane="bottomLeft" activeCell="B1" sqref="B1:I44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16384" width="11" style="1"/>
  </cols>
  <sheetData>
    <row r="1" spans="2:10" ht="13.5" thickBot="1" x14ac:dyDescent="0.25"/>
    <row r="2" spans="2:10" x14ac:dyDescent="0.2">
      <c r="B2" s="51" t="s">
        <v>44</v>
      </c>
      <c r="C2" s="52"/>
      <c r="D2" s="52"/>
      <c r="E2" s="52"/>
      <c r="F2" s="52"/>
      <c r="G2" s="52"/>
      <c r="H2" s="230"/>
    </row>
    <row r="3" spans="2:10" x14ac:dyDescent="0.2">
      <c r="B3" s="71" t="s">
        <v>334</v>
      </c>
      <c r="C3" s="268"/>
      <c r="D3" s="268"/>
      <c r="E3" s="268"/>
      <c r="F3" s="268"/>
      <c r="G3" s="268"/>
      <c r="H3" s="231"/>
    </row>
    <row r="4" spans="2:10" x14ac:dyDescent="0.2">
      <c r="B4" s="71" t="s">
        <v>516</v>
      </c>
      <c r="C4" s="268"/>
      <c r="D4" s="268"/>
      <c r="E4" s="268"/>
      <c r="F4" s="268"/>
      <c r="G4" s="268"/>
      <c r="H4" s="231"/>
    </row>
    <row r="5" spans="2:10" x14ac:dyDescent="0.2">
      <c r="B5" s="71" t="s">
        <v>45</v>
      </c>
      <c r="C5" s="268"/>
      <c r="D5" s="268"/>
      <c r="E5" s="268"/>
      <c r="F5" s="268"/>
      <c r="G5" s="268"/>
      <c r="H5" s="231"/>
    </row>
    <row r="6" spans="2:10" ht="13.5" thickBot="1" x14ac:dyDescent="0.25">
      <c r="B6" s="53" t="s">
        <v>1</v>
      </c>
      <c r="C6" s="54"/>
      <c r="D6" s="54"/>
      <c r="E6" s="54"/>
      <c r="F6" s="54"/>
      <c r="G6" s="54"/>
      <c r="H6" s="232"/>
    </row>
    <row r="7" spans="2:10" ht="13.5" thickBot="1" x14ac:dyDescent="0.25">
      <c r="B7" s="83" t="s">
        <v>2</v>
      </c>
      <c r="C7" s="213" t="s">
        <v>336</v>
      </c>
      <c r="D7" s="214"/>
      <c r="E7" s="214"/>
      <c r="F7" s="214"/>
      <c r="G7" s="215"/>
      <c r="H7" s="75" t="s">
        <v>337</v>
      </c>
    </row>
    <row r="8" spans="2:10" ht="26.25" thickBot="1" x14ac:dyDescent="0.25">
      <c r="B8" s="85"/>
      <c r="C8" s="4" t="s">
        <v>4</v>
      </c>
      <c r="D8" s="4" t="s">
        <v>404</v>
      </c>
      <c r="E8" s="4" t="s">
        <v>405</v>
      </c>
      <c r="F8" s="4" t="s">
        <v>517</v>
      </c>
      <c r="G8" s="4" t="s">
        <v>22</v>
      </c>
      <c r="H8" s="76"/>
    </row>
    <row r="9" spans="2:10" x14ac:dyDescent="0.2">
      <c r="B9" s="269" t="s">
        <v>518</v>
      </c>
      <c r="C9" s="224">
        <v>120132139.41000001</v>
      </c>
      <c r="D9" s="224">
        <v>7978965.9100000001</v>
      </c>
      <c r="E9" s="224">
        <v>128111105.31999999</v>
      </c>
      <c r="F9" s="224">
        <v>26994814.73</v>
      </c>
      <c r="G9" s="224">
        <v>26994814.73</v>
      </c>
      <c r="H9" s="120">
        <v>101116290.59</v>
      </c>
      <c r="I9" s="12"/>
    </row>
    <row r="10" spans="2:10" ht="20.25" customHeight="1" x14ac:dyDescent="0.2">
      <c r="B10" s="225" t="s">
        <v>519</v>
      </c>
      <c r="C10" s="224"/>
      <c r="D10" s="120">
        <v>0</v>
      </c>
      <c r="E10" s="122"/>
      <c r="F10" s="120"/>
      <c r="G10" s="120"/>
      <c r="H10" s="122">
        <f t="shared" ref="H10:H31" si="0">E10-F10</f>
        <v>0</v>
      </c>
      <c r="J10" s="12"/>
    </row>
    <row r="11" spans="2:10" x14ac:dyDescent="0.2">
      <c r="B11" s="225" t="s">
        <v>520</v>
      </c>
      <c r="C11" s="224"/>
      <c r="D11" s="120"/>
      <c r="E11" s="122">
        <f>C11+D11</f>
        <v>0</v>
      </c>
      <c r="F11" s="120"/>
      <c r="G11" s="120"/>
      <c r="H11" s="122">
        <f t="shared" si="0"/>
        <v>0</v>
      </c>
    </row>
    <row r="12" spans="2:10" x14ac:dyDescent="0.2">
      <c r="B12" s="225" t="s">
        <v>521</v>
      </c>
      <c r="C12" s="221">
        <f>SUM(C13:C14)</f>
        <v>0</v>
      </c>
      <c r="D12" s="221">
        <f>SUM(D13:D14)</f>
        <v>0</v>
      </c>
      <c r="E12" s="221">
        <f>SUM(E13:E14)</f>
        <v>0</v>
      </c>
      <c r="F12" s="221">
        <f>SUM(F13:F14)</f>
        <v>0</v>
      </c>
      <c r="G12" s="221">
        <f>SUM(G13:G14)</f>
        <v>0</v>
      </c>
      <c r="H12" s="122">
        <f t="shared" si="0"/>
        <v>0</v>
      </c>
    </row>
    <row r="13" spans="2:10" x14ac:dyDescent="0.2">
      <c r="B13" s="270" t="s">
        <v>522</v>
      </c>
      <c r="C13" s="224"/>
      <c r="D13" s="120"/>
      <c r="E13" s="122">
        <f>C13+D13</f>
        <v>0</v>
      </c>
      <c r="F13" s="120"/>
      <c r="G13" s="120"/>
      <c r="H13" s="122">
        <f t="shared" si="0"/>
        <v>0</v>
      </c>
    </row>
    <row r="14" spans="2:10" x14ac:dyDescent="0.2">
      <c r="B14" s="270" t="s">
        <v>523</v>
      </c>
      <c r="C14" s="224"/>
      <c r="D14" s="120"/>
      <c r="E14" s="122">
        <f>C14+D14</f>
        <v>0</v>
      </c>
      <c r="F14" s="120"/>
      <c r="G14" s="120"/>
      <c r="H14" s="122">
        <f t="shared" si="0"/>
        <v>0</v>
      </c>
    </row>
    <row r="15" spans="2:10" x14ac:dyDescent="0.2">
      <c r="B15" s="225" t="s">
        <v>524</v>
      </c>
      <c r="C15" s="224"/>
      <c r="D15" s="120"/>
      <c r="E15" s="122">
        <f>C15+D15</f>
        <v>0</v>
      </c>
      <c r="F15" s="120"/>
      <c r="G15" s="120"/>
      <c r="H15" s="122">
        <f t="shared" si="0"/>
        <v>0</v>
      </c>
    </row>
    <row r="16" spans="2:10" ht="25.5" x14ac:dyDescent="0.2">
      <c r="B16" s="225" t="s">
        <v>525</v>
      </c>
      <c r="C16" s="221">
        <f>C17+C18</f>
        <v>0</v>
      </c>
      <c r="D16" s="221">
        <f>D17+D18</f>
        <v>0</v>
      </c>
      <c r="E16" s="221">
        <f>E17+E18</f>
        <v>0</v>
      </c>
      <c r="F16" s="221">
        <f>F17+F18</f>
        <v>0</v>
      </c>
      <c r="G16" s="221">
        <f>G17+G18</f>
        <v>0</v>
      </c>
      <c r="H16" s="122">
        <f t="shared" si="0"/>
        <v>0</v>
      </c>
    </row>
    <row r="17" spans="2:10" x14ac:dyDescent="0.2">
      <c r="B17" s="270" t="s">
        <v>526</v>
      </c>
      <c r="C17" s="224"/>
      <c r="D17" s="120"/>
      <c r="E17" s="122">
        <f>C17+D17</f>
        <v>0</v>
      </c>
      <c r="F17" s="120"/>
      <c r="G17" s="120"/>
      <c r="H17" s="122">
        <f t="shared" si="0"/>
        <v>0</v>
      </c>
    </row>
    <row r="18" spans="2:10" x14ac:dyDescent="0.2">
      <c r="B18" s="270" t="s">
        <v>527</v>
      </c>
      <c r="C18" s="224"/>
      <c r="D18" s="120"/>
      <c r="E18" s="122">
        <f>C18+D18</f>
        <v>0</v>
      </c>
      <c r="F18" s="120"/>
      <c r="G18" s="120"/>
      <c r="H18" s="122">
        <f t="shared" si="0"/>
        <v>0</v>
      </c>
    </row>
    <row r="19" spans="2:10" x14ac:dyDescent="0.2">
      <c r="B19" s="225" t="s">
        <v>528</v>
      </c>
      <c r="C19" s="224"/>
      <c r="D19" s="120"/>
      <c r="E19" s="122">
        <f>C19+D19</f>
        <v>0</v>
      </c>
      <c r="F19" s="120"/>
      <c r="G19" s="120"/>
      <c r="H19" s="122">
        <f t="shared" si="0"/>
        <v>0</v>
      </c>
    </row>
    <row r="20" spans="2:10" x14ac:dyDescent="0.2">
      <c r="B20" s="225"/>
      <c r="C20" s="224"/>
      <c r="D20" s="120"/>
      <c r="E20" s="120"/>
      <c r="F20" s="120"/>
      <c r="G20" s="120"/>
      <c r="H20" s="122"/>
    </row>
    <row r="21" spans="2:10" x14ac:dyDescent="0.2">
      <c r="B21" s="269" t="s">
        <v>529</v>
      </c>
      <c r="C21" s="224">
        <v>25762513.949999999</v>
      </c>
      <c r="D21" s="224">
        <v>395846.94000000006</v>
      </c>
      <c r="E21" s="224">
        <v>26158360.889999997</v>
      </c>
      <c r="F21" s="224">
        <v>4636516</v>
      </c>
      <c r="G21" s="224">
        <v>4636516</v>
      </c>
      <c r="H21" s="120">
        <v>21521844.889999997</v>
      </c>
      <c r="I21" s="12"/>
      <c r="J21" s="12"/>
    </row>
    <row r="22" spans="2:10" ht="18.75" customHeight="1" x14ac:dyDescent="0.2">
      <c r="B22" s="225" t="s">
        <v>519</v>
      </c>
      <c r="C22" s="96"/>
      <c r="D22" s="96"/>
      <c r="E22" s="96"/>
      <c r="F22" s="96"/>
      <c r="G22" s="96"/>
      <c r="H22" s="86"/>
    </row>
    <row r="23" spans="2:10" x14ac:dyDescent="0.2">
      <c r="B23" s="225" t="s">
        <v>520</v>
      </c>
      <c r="C23" s="224"/>
      <c r="D23" s="120"/>
      <c r="E23" s="122">
        <f>C23+D23</f>
        <v>0</v>
      </c>
      <c r="F23" s="120"/>
      <c r="G23" s="120"/>
      <c r="H23" s="122">
        <f t="shared" si="0"/>
        <v>0</v>
      </c>
    </row>
    <row r="24" spans="2:10" x14ac:dyDescent="0.2">
      <c r="B24" s="225" t="s">
        <v>521</v>
      </c>
      <c r="C24" s="221">
        <f>SUM(C25:C26)</f>
        <v>0</v>
      </c>
      <c r="D24" s="221">
        <f>SUM(D25:D26)</f>
        <v>0</v>
      </c>
      <c r="E24" s="221">
        <f>SUM(E25:E26)</f>
        <v>0</v>
      </c>
      <c r="F24" s="221">
        <f>SUM(F25:F26)</f>
        <v>0</v>
      </c>
      <c r="G24" s="221">
        <f>SUM(G25:G26)</f>
        <v>0</v>
      </c>
      <c r="H24" s="122">
        <f t="shared" si="0"/>
        <v>0</v>
      </c>
    </row>
    <row r="25" spans="2:10" x14ac:dyDescent="0.2">
      <c r="B25" s="270" t="s">
        <v>522</v>
      </c>
      <c r="C25" s="224"/>
      <c r="D25" s="120"/>
      <c r="E25" s="122">
        <f>C25+D25</f>
        <v>0</v>
      </c>
      <c r="F25" s="120"/>
      <c r="G25" s="120"/>
      <c r="H25" s="122">
        <f t="shared" si="0"/>
        <v>0</v>
      </c>
    </row>
    <row r="26" spans="2:10" x14ac:dyDescent="0.2">
      <c r="B26" s="270" t="s">
        <v>523</v>
      </c>
      <c r="C26" s="224"/>
      <c r="D26" s="120"/>
      <c r="E26" s="122">
        <f>C26+D26</f>
        <v>0</v>
      </c>
      <c r="F26" s="120"/>
      <c r="G26" s="120"/>
      <c r="H26" s="122">
        <f t="shared" si="0"/>
        <v>0</v>
      </c>
    </row>
    <row r="27" spans="2:10" x14ac:dyDescent="0.2">
      <c r="B27" s="225" t="s">
        <v>524</v>
      </c>
      <c r="C27" s="224"/>
      <c r="D27" s="120"/>
      <c r="E27" s="122">
        <f>C27+D27</f>
        <v>0</v>
      </c>
      <c r="F27" s="120"/>
      <c r="G27" s="120"/>
      <c r="H27" s="122">
        <f t="shared" si="0"/>
        <v>0</v>
      </c>
    </row>
    <row r="28" spans="2:10" ht="25.5" x14ac:dyDescent="0.2">
      <c r="B28" s="225" t="s">
        <v>525</v>
      </c>
      <c r="C28" s="221">
        <f>C29+C30</f>
        <v>0</v>
      </c>
      <c r="D28" s="221">
        <f>D29+D30</f>
        <v>0</v>
      </c>
      <c r="E28" s="221">
        <f>E29+E30</f>
        <v>0</v>
      </c>
      <c r="F28" s="221">
        <f>F29+F30</f>
        <v>0</v>
      </c>
      <c r="G28" s="221">
        <f>G29+G30</f>
        <v>0</v>
      </c>
      <c r="H28" s="122">
        <f t="shared" si="0"/>
        <v>0</v>
      </c>
    </row>
    <row r="29" spans="2:10" x14ac:dyDescent="0.2">
      <c r="B29" s="270" t="s">
        <v>526</v>
      </c>
      <c r="C29" s="224"/>
      <c r="D29" s="120"/>
      <c r="E29" s="122">
        <f>C29+D29</f>
        <v>0</v>
      </c>
      <c r="F29" s="120"/>
      <c r="G29" s="120"/>
      <c r="H29" s="122">
        <f t="shared" si="0"/>
        <v>0</v>
      </c>
    </row>
    <row r="30" spans="2:10" x14ac:dyDescent="0.2">
      <c r="B30" s="270" t="s">
        <v>527</v>
      </c>
      <c r="C30" s="224"/>
      <c r="D30" s="120"/>
      <c r="E30" s="122">
        <f>C30+D30</f>
        <v>0</v>
      </c>
      <c r="F30" s="120"/>
      <c r="G30" s="120"/>
      <c r="H30" s="122">
        <f t="shared" si="0"/>
        <v>0</v>
      </c>
    </row>
    <row r="31" spans="2:10" x14ac:dyDescent="0.2">
      <c r="B31" s="225" t="s">
        <v>528</v>
      </c>
      <c r="C31" s="224"/>
      <c r="D31" s="120"/>
      <c r="E31" s="122">
        <f>C31+D31</f>
        <v>0</v>
      </c>
      <c r="F31" s="120"/>
      <c r="G31" s="120"/>
      <c r="H31" s="122">
        <f t="shared" si="0"/>
        <v>0</v>
      </c>
    </row>
    <row r="32" spans="2:10" x14ac:dyDescent="0.2">
      <c r="B32" s="269" t="s">
        <v>530</v>
      </c>
      <c r="C32" s="224">
        <f>+C9+C21</f>
        <v>145894653.36000001</v>
      </c>
      <c r="D32" s="224">
        <f t="shared" ref="D32:G32" si="1">+D9+D21</f>
        <v>8374812.8500000006</v>
      </c>
      <c r="E32" s="224">
        <f t="shared" si="1"/>
        <v>154269466.20999998</v>
      </c>
      <c r="F32" s="224">
        <f t="shared" si="1"/>
        <v>31631330.73</v>
      </c>
      <c r="G32" s="224">
        <f t="shared" si="1"/>
        <v>31631330.73</v>
      </c>
      <c r="H32" s="224">
        <f>+H9+H21</f>
        <v>122638135.48</v>
      </c>
    </row>
    <row r="33" spans="2:8" ht="13.5" thickBot="1" x14ac:dyDescent="0.25">
      <c r="B33" s="271"/>
      <c r="C33" s="272"/>
      <c r="D33" s="273"/>
      <c r="E33" s="273"/>
      <c r="F33" s="273"/>
      <c r="G33" s="273"/>
      <c r="H33" s="273"/>
    </row>
    <row r="38" spans="2:8" ht="15" x14ac:dyDescent="0.25">
      <c r="B38"/>
      <c r="C38"/>
      <c r="D38"/>
      <c r="E38"/>
      <c r="F38" s="274"/>
      <c r="G38" s="274"/>
      <c r="H38" s="274"/>
    </row>
    <row r="39" spans="2:8" ht="15" x14ac:dyDescent="0.25">
      <c r="B39"/>
      <c r="C39" s="275" t="s">
        <v>531</v>
      </c>
      <c r="D39"/>
      <c r="E39"/>
      <c r="F39" s="276" t="s">
        <v>532</v>
      </c>
      <c r="G39" s="277"/>
      <c r="H39" s="277"/>
    </row>
    <row r="40" spans="2:8" ht="15" x14ac:dyDescent="0.25">
      <c r="B40"/>
      <c r="C40" s="108" t="s">
        <v>533</v>
      </c>
      <c r="D40"/>
      <c r="E40"/>
      <c r="F40" s="278" t="s">
        <v>534</v>
      </c>
      <c r="G40" s="279"/>
      <c r="H40" s="279"/>
    </row>
    <row r="41" spans="2:8" ht="39" customHeight="1" x14ac:dyDescent="0.25">
      <c r="B41"/>
      <c r="C41"/>
      <c r="D41"/>
      <c r="E41"/>
      <c r="F41" s="107"/>
      <c r="G41" s="107"/>
      <c r="H41" s="107"/>
    </row>
    <row r="42" spans="2:8" ht="15" x14ac:dyDescent="0.25">
      <c r="B42" s="21"/>
      <c r="C42" s="275" t="s">
        <v>535</v>
      </c>
      <c r="D42" s="21"/>
      <c r="E42" s="21"/>
      <c r="F42" s="280"/>
      <c r="G42" s="279"/>
      <c r="H42" s="279"/>
    </row>
    <row r="43" spans="2:8" ht="24" x14ac:dyDescent="0.2">
      <c r="B43" s="23"/>
      <c r="C43" s="24" t="s">
        <v>536</v>
      </c>
      <c r="D43" s="23"/>
      <c r="E43" s="23"/>
      <c r="F43" s="281"/>
      <c r="G43" s="281"/>
      <c r="H43" s="281"/>
    </row>
  </sheetData>
  <mergeCells count="14">
    <mergeCell ref="F38:H38"/>
    <mergeCell ref="F39:H39"/>
    <mergeCell ref="F40:H40"/>
    <mergeCell ref="F41:H41"/>
    <mergeCell ref="F42:H42"/>
    <mergeCell ref="F43:H43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1"/>
  <sheetViews>
    <sheetView workbookViewId="0">
      <pane ySplit="8" topLeftCell="A84" activePane="bottomLeft" state="frozen"/>
      <selection pane="bottomLeft" activeCell="B85" sqref="B85:H91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79" customWidth="1"/>
    <col min="4" max="4" width="18" style="1" customWidth="1"/>
    <col min="5" max="5" width="14.7109375" style="79" customWidth="1"/>
    <col min="6" max="6" width="13.85546875" style="1" customWidth="1"/>
    <col min="7" max="7" width="14.85546875" style="1" customWidth="1"/>
    <col min="8" max="8" width="13.7109375" style="79" customWidth="1"/>
    <col min="9" max="16384" width="11" style="1"/>
  </cols>
  <sheetData>
    <row r="1" spans="2:8" ht="13.5" thickBot="1" x14ac:dyDescent="0.25"/>
    <row r="2" spans="2:8" x14ac:dyDescent="0.2">
      <c r="B2" s="51" t="s">
        <v>44</v>
      </c>
      <c r="C2" s="52"/>
      <c r="D2" s="52"/>
      <c r="E2" s="52"/>
      <c r="F2" s="52"/>
      <c r="G2" s="52"/>
      <c r="H2" s="70"/>
    </row>
    <row r="3" spans="2:8" x14ac:dyDescent="0.2">
      <c r="B3" s="71" t="s">
        <v>46</v>
      </c>
      <c r="C3" s="72"/>
      <c r="D3" s="72"/>
      <c r="E3" s="72"/>
      <c r="F3" s="72"/>
      <c r="G3" s="72"/>
      <c r="H3" s="73"/>
    </row>
    <row r="4" spans="2:8" x14ac:dyDescent="0.2">
      <c r="B4" s="71" t="s">
        <v>45</v>
      </c>
      <c r="C4" s="72"/>
      <c r="D4" s="72"/>
      <c r="E4" s="72"/>
      <c r="F4" s="72"/>
      <c r="G4" s="72"/>
      <c r="H4" s="73"/>
    </row>
    <row r="5" spans="2:8" ht="13.5" thickBot="1" x14ac:dyDescent="0.25">
      <c r="B5" s="53" t="s">
        <v>1</v>
      </c>
      <c r="C5" s="54"/>
      <c r="D5" s="54"/>
      <c r="E5" s="54"/>
      <c r="F5" s="54"/>
      <c r="G5" s="54"/>
      <c r="H5" s="74"/>
    </row>
    <row r="6" spans="2:8" ht="13.5" thickBot="1" x14ac:dyDescent="0.25">
      <c r="B6" s="28"/>
      <c r="C6" s="80" t="s">
        <v>47</v>
      </c>
      <c r="D6" s="81"/>
      <c r="E6" s="81"/>
      <c r="F6" s="81"/>
      <c r="G6" s="82"/>
      <c r="H6" s="83" t="s">
        <v>48</v>
      </c>
    </row>
    <row r="7" spans="2:8" x14ac:dyDescent="0.2">
      <c r="B7" s="29" t="s">
        <v>20</v>
      </c>
      <c r="C7" s="83" t="s">
        <v>49</v>
      </c>
      <c r="D7" s="75" t="s">
        <v>50</v>
      </c>
      <c r="E7" s="83" t="s">
        <v>51</v>
      </c>
      <c r="F7" s="83" t="s">
        <v>5</v>
      </c>
      <c r="G7" s="83" t="s">
        <v>52</v>
      </c>
      <c r="H7" s="84"/>
    </row>
    <row r="8" spans="2:8" ht="13.5" thickBot="1" x14ac:dyDescent="0.25">
      <c r="B8" s="30" t="s">
        <v>53</v>
      </c>
      <c r="C8" s="85"/>
      <c r="D8" s="76"/>
      <c r="E8" s="85"/>
      <c r="F8" s="85"/>
      <c r="G8" s="85"/>
      <c r="H8" s="85"/>
    </row>
    <row r="9" spans="2:8" x14ac:dyDescent="0.2">
      <c r="B9" s="16" t="s">
        <v>54</v>
      </c>
      <c r="C9" s="86"/>
      <c r="D9" s="87"/>
      <c r="E9" s="86"/>
      <c r="F9" s="87"/>
      <c r="G9" s="87"/>
      <c r="H9" s="86"/>
    </row>
    <row r="10" spans="2:8" x14ac:dyDescent="0.2">
      <c r="B10" s="88" t="s">
        <v>55</v>
      </c>
      <c r="C10" s="86">
        <v>66480368.93</v>
      </c>
      <c r="D10" s="87">
        <v>0</v>
      </c>
      <c r="E10" s="86">
        <f>C10+D10</f>
        <v>66480368.93</v>
      </c>
      <c r="F10" s="87">
        <v>92547415.230000004</v>
      </c>
      <c r="G10" s="87">
        <v>92547415.230000004</v>
      </c>
      <c r="H10" s="86">
        <f>G10-C10</f>
        <v>26067046.300000004</v>
      </c>
    </row>
    <row r="11" spans="2:8" x14ac:dyDescent="0.2">
      <c r="B11" s="88" t="s">
        <v>56</v>
      </c>
      <c r="C11" s="86"/>
      <c r="D11" s="87"/>
      <c r="E11" s="86">
        <f t="shared" ref="E11:E40" si="0">C11+D11</f>
        <v>0</v>
      </c>
      <c r="F11" s="87"/>
      <c r="G11" s="87"/>
      <c r="H11" s="86">
        <f t="shared" ref="H11:H16" si="1">G11-C11</f>
        <v>0</v>
      </c>
    </row>
    <row r="12" spans="2:8" x14ac:dyDescent="0.2">
      <c r="B12" s="88" t="s">
        <v>57</v>
      </c>
      <c r="C12" s="86"/>
      <c r="D12" s="87"/>
      <c r="E12" s="86">
        <f t="shared" si="0"/>
        <v>0</v>
      </c>
      <c r="F12" s="87"/>
      <c r="G12" s="87"/>
      <c r="H12" s="86">
        <f t="shared" si="1"/>
        <v>0</v>
      </c>
    </row>
    <row r="13" spans="2:8" x14ac:dyDescent="0.2">
      <c r="B13" s="88" t="s">
        <v>58</v>
      </c>
      <c r="C13" s="86">
        <v>33426724.77</v>
      </c>
      <c r="D13" s="87">
        <v>0</v>
      </c>
      <c r="E13" s="86">
        <f t="shared" si="0"/>
        <v>33426724.77</v>
      </c>
      <c r="F13" s="87">
        <v>19517436.5</v>
      </c>
      <c r="G13" s="87">
        <v>19517436.5</v>
      </c>
      <c r="H13" s="86">
        <f t="shared" si="1"/>
        <v>-13909288.27</v>
      </c>
    </row>
    <row r="14" spans="2:8" x14ac:dyDescent="0.2">
      <c r="B14" s="88" t="s">
        <v>59</v>
      </c>
      <c r="C14" s="86">
        <v>9487827.1300000008</v>
      </c>
      <c r="D14" s="87">
        <v>0</v>
      </c>
      <c r="E14" s="86">
        <f t="shared" si="0"/>
        <v>9487827.1300000008</v>
      </c>
      <c r="F14" s="87">
        <v>401272.99</v>
      </c>
      <c r="G14" s="87">
        <v>401272.99</v>
      </c>
      <c r="H14" s="86">
        <f t="shared" si="1"/>
        <v>-9086554.1400000006</v>
      </c>
    </row>
    <row r="15" spans="2:8" x14ac:dyDescent="0.2">
      <c r="B15" s="88" t="s">
        <v>60</v>
      </c>
      <c r="C15" s="86">
        <v>593503.99</v>
      </c>
      <c r="D15" s="87">
        <v>0</v>
      </c>
      <c r="E15" s="86">
        <f t="shared" si="0"/>
        <v>593503.99</v>
      </c>
      <c r="F15" s="87">
        <v>183454.85</v>
      </c>
      <c r="G15" s="87">
        <v>183454.85</v>
      </c>
      <c r="H15" s="86">
        <f t="shared" si="1"/>
        <v>-410049.14</v>
      </c>
    </row>
    <row r="16" spans="2:8" x14ac:dyDescent="0.2">
      <c r="B16" s="88" t="s">
        <v>61</v>
      </c>
      <c r="C16" s="86"/>
      <c r="D16" s="87"/>
      <c r="E16" s="86">
        <f t="shared" si="0"/>
        <v>0</v>
      </c>
      <c r="F16" s="87"/>
      <c r="G16" s="87"/>
      <c r="H16" s="86">
        <f t="shared" si="1"/>
        <v>0</v>
      </c>
    </row>
    <row r="17" spans="2:8" ht="25.5" x14ac:dyDescent="0.2">
      <c r="B17" s="89" t="s">
        <v>62</v>
      </c>
      <c r="C17" s="86">
        <f t="shared" ref="C17:H17" si="2">SUM(C18:C28)</f>
        <v>118988475.55</v>
      </c>
      <c r="D17" s="90">
        <f t="shared" si="2"/>
        <v>0</v>
      </c>
      <c r="E17" s="90">
        <f t="shared" si="2"/>
        <v>118988475.55</v>
      </c>
      <c r="F17" s="90">
        <f t="shared" si="2"/>
        <v>27706912.66</v>
      </c>
      <c r="G17" s="90">
        <f t="shared" si="2"/>
        <v>27706912.66</v>
      </c>
      <c r="H17" s="90">
        <f t="shared" si="2"/>
        <v>-91281562.889999986</v>
      </c>
    </row>
    <row r="18" spans="2:8" x14ac:dyDescent="0.2">
      <c r="B18" s="91" t="s">
        <v>63</v>
      </c>
      <c r="C18" s="86">
        <v>85685750.549999997</v>
      </c>
      <c r="D18" s="87">
        <v>0</v>
      </c>
      <c r="E18" s="86">
        <f t="shared" si="0"/>
        <v>85685750.549999997</v>
      </c>
      <c r="F18" s="87">
        <v>16395225.65</v>
      </c>
      <c r="G18" s="87">
        <v>16395225.65</v>
      </c>
      <c r="H18" s="86">
        <f>G18-C18</f>
        <v>-69290524.899999991</v>
      </c>
    </row>
    <row r="19" spans="2:8" x14ac:dyDescent="0.2">
      <c r="B19" s="91" t="s">
        <v>64</v>
      </c>
      <c r="C19" s="86">
        <v>24061089</v>
      </c>
      <c r="D19" s="87">
        <v>0</v>
      </c>
      <c r="E19" s="86">
        <f t="shared" si="0"/>
        <v>24061089</v>
      </c>
      <c r="F19" s="87">
        <v>5379462.0499999998</v>
      </c>
      <c r="G19" s="87">
        <v>5379462.0499999998</v>
      </c>
      <c r="H19" s="86">
        <f t="shared" ref="H19:H40" si="3">G19-C19</f>
        <v>-18681626.949999999</v>
      </c>
    </row>
    <row r="20" spans="2:8" x14ac:dyDescent="0.2">
      <c r="B20" s="91" t="s">
        <v>65</v>
      </c>
      <c r="C20" s="86">
        <v>2804454</v>
      </c>
      <c r="D20" s="87">
        <v>0</v>
      </c>
      <c r="E20" s="86">
        <f t="shared" si="0"/>
        <v>2804454</v>
      </c>
      <c r="F20" s="87">
        <v>544026.29</v>
      </c>
      <c r="G20" s="87">
        <v>544026.29</v>
      </c>
      <c r="H20" s="86">
        <f t="shared" si="3"/>
        <v>-2260427.71</v>
      </c>
    </row>
    <row r="21" spans="2:8" x14ac:dyDescent="0.2">
      <c r="B21" s="91" t="s">
        <v>66</v>
      </c>
      <c r="C21" s="86">
        <v>2015372</v>
      </c>
      <c r="D21" s="87">
        <v>0</v>
      </c>
      <c r="E21" s="86">
        <f t="shared" si="0"/>
        <v>2015372</v>
      </c>
      <c r="F21" s="87">
        <v>403104.21</v>
      </c>
      <c r="G21" s="87">
        <v>403104.21</v>
      </c>
      <c r="H21" s="86">
        <f t="shared" si="3"/>
        <v>-1612267.79</v>
      </c>
    </row>
    <row r="22" spans="2:8" x14ac:dyDescent="0.2">
      <c r="B22" s="91" t="s">
        <v>67</v>
      </c>
      <c r="C22" s="86"/>
      <c r="D22" s="87"/>
      <c r="E22" s="86">
        <f t="shared" si="0"/>
        <v>0</v>
      </c>
      <c r="F22" s="87"/>
      <c r="G22" s="87"/>
      <c r="H22" s="86">
        <f t="shared" si="3"/>
        <v>0</v>
      </c>
    </row>
    <row r="23" spans="2:8" ht="25.5" x14ac:dyDescent="0.2">
      <c r="B23" s="92" t="s">
        <v>68</v>
      </c>
      <c r="C23" s="86">
        <v>1557366</v>
      </c>
      <c r="D23" s="87">
        <v>0</v>
      </c>
      <c r="E23" s="86">
        <f t="shared" si="0"/>
        <v>1557366</v>
      </c>
      <c r="F23" s="87">
        <v>344340.12</v>
      </c>
      <c r="G23" s="87">
        <v>344340.12</v>
      </c>
      <c r="H23" s="86">
        <f t="shared" si="3"/>
        <v>-1213025.8799999999</v>
      </c>
    </row>
    <row r="24" spans="2:8" ht="25.5" x14ac:dyDescent="0.2">
      <c r="B24" s="92" t="s">
        <v>69</v>
      </c>
      <c r="C24" s="86"/>
      <c r="D24" s="87"/>
      <c r="E24" s="86">
        <f t="shared" si="0"/>
        <v>0</v>
      </c>
      <c r="F24" s="87"/>
      <c r="G24" s="87"/>
      <c r="H24" s="86">
        <f t="shared" si="3"/>
        <v>0</v>
      </c>
    </row>
    <row r="25" spans="2:8" x14ac:dyDescent="0.2">
      <c r="B25" s="91" t="s">
        <v>70</v>
      </c>
      <c r="C25" s="86"/>
      <c r="D25" s="87"/>
      <c r="E25" s="86">
        <f t="shared" si="0"/>
        <v>0</v>
      </c>
      <c r="F25" s="87"/>
      <c r="G25" s="87"/>
      <c r="H25" s="86">
        <f t="shared" si="3"/>
        <v>0</v>
      </c>
    </row>
    <row r="26" spans="2:8" x14ac:dyDescent="0.2">
      <c r="B26" s="91" t="s">
        <v>71</v>
      </c>
      <c r="C26" s="86">
        <v>2864444</v>
      </c>
      <c r="D26" s="87">
        <v>0</v>
      </c>
      <c r="E26" s="86">
        <f t="shared" si="0"/>
        <v>2864444</v>
      </c>
      <c r="F26" s="87">
        <v>475617.61</v>
      </c>
      <c r="G26" s="87">
        <v>475617.61</v>
      </c>
      <c r="H26" s="86">
        <f t="shared" si="3"/>
        <v>-2388826.39</v>
      </c>
    </row>
    <row r="27" spans="2:8" x14ac:dyDescent="0.2">
      <c r="B27" s="91" t="s">
        <v>72</v>
      </c>
      <c r="C27" s="86">
        <v>0</v>
      </c>
      <c r="D27" s="87">
        <v>0</v>
      </c>
      <c r="E27" s="86">
        <f t="shared" si="0"/>
        <v>0</v>
      </c>
      <c r="F27" s="87">
        <v>4165136.73</v>
      </c>
      <c r="G27" s="87">
        <v>4165136.73</v>
      </c>
      <c r="H27" s="86">
        <f t="shared" si="3"/>
        <v>4165136.73</v>
      </c>
    </row>
    <row r="28" spans="2:8" ht="25.5" x14ac:dyDescent="0.2">
      <c r="B28" s="92" t="s">
        <v>73</v>
      </c>
      <c r="C28" s="86"/>
      <c r="D28" s="87"/>
      <c r="E28" s="86">
        <f t="shared" si="0"/>
        <v>0</v>
      </c>
      <c r="F28" s="87"/>
      <c r="G28" s="87"/>
      <c r="H28" s="86">
        <f t="shared" si="3"/>
        <v>0</v>
      </c>
    </row>
    <row r="29" spans="2:8" ht="25.5" x14ac:dyDescent="0.2">
      <c r="B29" s="89" t="s">
        <v>74</v>
      </c>
      <c r="C29" s="86">
        <f t="shared" ref="C29:H29" si="4">SUM(C30:C34)</f>
        <v>1059626</v>
      </c>
      <c r="D29" s="86">
        <f t="shared" si="4"/>
        <v>0</v>
      </c>
      <c r="E29" s="86">
        <f t="shared" si="4"/>
        <v>1059626</v>
      </c>
      <c r="F29" s="86">
        <f t="shared" si="4"/>
        <v>191460.04</v>
      </c>
      <c r="G29" s="86">
        <f t="shared" si="4"/>
        <v>191460.04</v>
      </c>
      <c r="H29" s="86">
        <f t="shared" si="4"/>
        <v>-868165.96</v>
      </c>
    </row>
    <row r="30" spans="2:8" x14ac:dyDescent="0.2">
      <c r="B30" s="91" t="s">
        <v>75</v>
      </c>
      <c r="C30" s="86"/>
      <c r="D30" s="87"/>
      <c r="E30" s="86">
        <f t="shared" si="0"/>
        <v>0</v>
      </c>
      <c r="F30" s="87"/>
      <c r="G30" s="87"/>
      <c r="H30" s="86">
        <f t="shared" si="3"/>
        <v>0</v>
      </c>
    </row>
    <row r="31" spans="2:8" x14ac:dyDescent="0.2">
      <c r="B31" s="91" t="s">
        <v>76</v>
      </c>
      <c r="C31" s="86">
        <v>144235</v>
      </c>
      <c r="D31" s="87">
        <v>0</v>
      </c>
      <c r="E31" s="86">
        <f t="shared" si="0"/>
        <v>144235</v>
      </c>
      <c r="F31" s="87">
        <v>22848.91</v>
      </c>
      <c r="G31" s="87">
        <v>22848.91</v>
      </c>
      <c r="H31" s="86">
        <f t="shared" si="3"/>
        <v>-121386.09</v>
      </c>
    </row>
    <row r="32" spans="2:8" x14ac:dyDescent="0.2">
      <c r="B32" s="91" t="s">
        <v>77</v>
      </c>
      <c r="C32" s="86">
        <v>915391</v>
      </c>
      <c r="D32" s="87">
        <v>0</v>
      </c>
      <c r="E32" s="86">
        <f t="shared" si="0"/>
        <v>915391</v>
      </c>
      <c r="F32" s="87">
        <v>168611.13</v>
      </c>
      <c r="G32" s="87">
        <v>168611.13</v>
      </c>
      <c r="H32" s="86">
        <f t="shared" si="3"/>
        <v>-746779.87</v>
      </c>
    </row>
    <row r="33" spans="2:8" ht="25.5" x14ac:dyDescent="0.2">
      <c r="B33" s="92" t="s">
        <v>78</v>
      </c>
      <c r="C33" s="86"/>
      <c r="D33" s="87"/>
      <c r="E33" s="86">
        <f t="shared" si="0"/>
        <v>0</v>
      </c>
      <c r="F33" s="87"/>
      <c r="G33" s="87"/>
      <c r="H33" s="86">
        <f t="shared" si="3"/>
        <v>0</v>
      </c>
    </row>
    <row r="34" spans="2:8" x14ac:dyDescent="0.2">
      <c r="B34" s="91" t="s">
        <v>79</v>
      </c>
      <c r="C34" s="86"/>
      <c r="D34" s="87"/>
      <c r="E34" s="86">
        <f t="shared" si="0"/>
        <v>0</v>
      </c>
      <c r="F34" s="87"/>
      <c r="G34" s="87"/>
      <c r="H34" s="86">
        <f t="shared" si="3"/>
        <v>0</v>
      </c>
    </row>
    <row r="35" spans="2:8" x14ac:dyDescent="0.2">
      <c r="B35" s="88" t="s">
        <v>80</v>
      </c>
      <c r="C35" s="86"/>
      <c r="D35" s="87"/>
      <c r="E35" s="86">
        <f t="shared" si="0"/>
        <v>0</v>
      </c>
      <c r="F35" s="87"/>
      <c r="G35" s="87"/>
      <c r="H35" s="86">
        <f t="shared" si="3"/>
        <v>0</v>
      </c>
    </row>
    <row r="36" spans="2:8" x14ac:dyDescent="0.2">
      <c r="B36" s="88" t="s">
        <v>81</v>
      </c>
      <c r="C36" s="86">
        <f t="shared" ref="C36:H36" si="5">C37</f>
        <v>0</v>
      </c>
      <c r="D36" s="86">
        <f t="shared" si="5"/>
        <v>0</v>
      </c>
      <c r="E36" s="86">
        <f t="shared" si="5"/>
        <v>0</v>
      </c>
      <c r="F36" s="86">
        <f t="shared" si="5"/>
        <v>0</v>
      </c>
      <c r="G36" s="86">
        <f t="shared" si="5"/>
        <v>0</v>
      </c>
      <c r="H36" s="86">
        <f t="shared" si="5"/>
        <v>0</v>
      </c>
    </row>
    <row r="37" spans="2:8" x14ac:dyDescent="0.2">
      <c r="B37" s="91" t="s">
        <v>82</v>
      </c>
      <c r="C37" s="86"/>
      <c r="D37" s="87"/>
      <c r="E37" s="86">
        <f t="shared" si="0"/>
        <v>0</v>
      </c>
      <c r="F37" s="87"/>
      <c r="G37" s="87"/>
      <c r="H37" s="86">
        <f t="shared" si="3"/>
        <v>0</v>
      </c>
    </row>
    <row r="38" spans="2:8" x14ac:dyDescent="0.2">
      <c r="B38" s="88" t="s">
        <v>83</v>
      </c>
      <c r="C38" s="86">
        <f t="shared" ref="C38:H38" si="6">C39+C40</f>
        <v>0</v>
      </c>
      <c r="D38" s="86">
        <f t="shared" si="6"/>
        <v>0</v>
      </c>
      <c r="E38" s="86">
        <f t="shared" si="6"/>
        <v>0</v>
      </c>
      <c r="F38" s="86">
        <f t="shared" si="6"/>
        <v>935260.27</v>
      </c>
      <c r="G38" s="86">
        <f t="shared" si="6"/>
        <v>935260.27</v>
      </c>
      <c r="H38" s="86">
        <f t="shared" si="6"/>
        <v>935260.27</v>
      </c>
    </row>
    <row r="39" spans="2:8" x14ac:dyDescent="0.2">
      <c r="B39" s="91" t="s">
        <v>84</v>
      </c>
      <c r="C39" s="86">
        <v>0</v>
      </c>
      <c r="D39" s="87">
        <v>0</v>
      </c>
      <c r="E39" s="86">
        <f t="shared" si="0"/>
        <v>0</v>
      </c>
      <c r="F39" s="87">
        <v>935260.27</v>
      </c>
      <c r="G39" s="87">
        <v>935260.27</v>
      </c>
      <c r="H39" s="86">
        <f t="shared" si="3"/>
        <v>935260.27</v>
      </c>
    </row>
    <row r="40" spans="2:8" x14ac:dyDescent="0.2">
      <c r="B40" s="91" t="s">
        <v>85</v>
      </c>
      <c r="C40" s="86"/>
      <c r="D40" s="87"/>
      <c r="E40" s="86">
        <f t="shared" si="0"/>
        <v>0</v>
      </c>
      <c r="F40" s="87"/>
      <c r="G40" s="87"/>
      <c r="H40" s="86">
        <f t="shared" si="3"/>
        <v>0</v>
      </c>
    </row>
    <row r="41" spans="2:8" x14ac:dyDescent="0.2">
      <c r="B41" s="93"/>
      <c r="C41" s="86"/>
      <c r="D41" s="87"/>
      <c r="E41" s="86"/>
      <c r="F41" s="87"/>
      <c r="G41" s="87"/>
      <c r="H41" s="86"/>
    </row>
    <row r="42" spans="2:8" ht="25.5" x14ac:dyDescent="0.2">
      <c r="B42" s="6" t="s">
        <v>86</v>
      </c>
      <c r="C42" s="94">
        <f t="shared" ref="C42:H42" si="7">C10+C11+C12+C13+C14+C15+C16+C17+C29+C35+C36+C38</f>
        <v>230036526.37</v>
      </c>
      <c r="D42" s="95">
        <f t="shared" si="7"/>
        <v>0</v>
      </c>
      <c r="E42" s="95">
        <f t="shared" si="7"/>
        <v>230036526.37</v>
      </c>
      <c r="F42" s="95">
        <f t="shared" si="7"/>
        <v>141483212.53999999</v>
      </c>
      <c r="G42" s="95">
        <f t="shared" si="7"/>
        <v>141483212.53999999</v>
      </c>
      <c r="H42" s="95">
        <f t="shared" si="7"/>
        <v>-88553313.829999983</v>
      </c>
    </row>
    <row r="43" spans="2:8" x14ac:dyDescent="0.2">
      <c r="B43" s="18"/>
      <c r="C43" s="86"/>
      <c r="D43" s="18"/>
      <c r="E43" s="96"/>
      <c r="F43" s="18"/>
      <c r="G43" s="18"/>
      <c r="H43" s="96"/>
    </row>
    <row r="44" spans="2:8" ht="25.5" x14ac:dyDescent="0.2">
      <c r="B44" s="6" t="s">
        <v>87</v>
      </c>
      <c r="C44" s="97"/>
      <c r="D44" s="98"/>
      <c r="E44" s="97"/>
      <c r="F44" s="98"/>
      <c r="G44" s="98"/>
      <c r="H44" s="94">
        <f>IF(H42&lt;0,0,H42)</f>
        <v>0</v>
      </c>
    </row>
    <row r="45" spans="2:8" x14ac:dyDescent="0.2">
      <c r="B45" s="93"/>
      <c r="C45" s="86"/>
      <c r="D45" s="99"/>
      <c r="E45" s="86"/>
      <c r="F45" s="99"/>
      <c r="G45" s="99"/>
      <c r="H45" s="86"/>
    </row>
    <row r="46" spans="2:8" x14ac:dyDescent="0.2">
      <c r="B46" s="16" t="s">
        <v>88</v>
      </c>
      <c r="C46" s="86"/>
      <c r="D46" s="87"/>
      <c r="E46" s="86"/>
      <c r="F46" s="87"/>
      <c r="G46" s="87"/>
      <c r="H46" s="86"/>
    </row>
    <row r="47" spans="2:8" x14ac:dyDescent="0.2">
      <c r="B47" s="88" t="s">
        <v>89</v>
      </c>
      <c r="C47" s="86">
        <f t="shared" ref="C47:H47" si="8">SUM(C48:C55)</f>
        <v>73924951</v>
      </c>
      <c r="D47" s="86">
        <f t="shared" si="8"/>
        <v>0</v>
      </c>
      <c r="E47" s="86">
        <f t="shared" si="8"/>
        <v>73924951</v>
      </c>
      <c r="F47" s="86">
        <f t="shared" si="8"/>
        <v>20542744.869999997</v>
      </c>
      <c r="G47" s="86">
        <f t="shared" si="8"/>
        <v>20542744.869999997</v>
      </c>
      <c r="H47" s="86">
        <f t="shared" si="8"/>
        <v>-53382206.130000003</v>
      </c>
    </row>
    <row r="48" spans="2:8" ht="25.5" x14ac:dyDescent="0.2">
      <c r="B48" s="92" t="s">
        <v>90</v>
      </c>
      <c r="C48" s="86"/>
      <c r="D48" s="87"/>
      <c r="E48" s="86">
        <f t="shared" ref="E48:E65" si="9">C48+D48</f>
        <v>0</v>
      </c>
      <c r="F48" s="87"/>
      <c r="G48" s="87"/>
      <c r="H48" s="86">
        <f t="shared" ref="H48:H65" si="10">G48-C48</f>
        <v>0</v>
      </c>
    </row>
    <row r="49" spans="2:8" ht="25.5" x14ac:dyDescent="0.2">
      <c r="B49" s="92" t="s">
        <v>91</v>
      </c>
      <c r="C49" s="86"/>
      <c r="D49" s="87"/>
      <c r="E49" s="86">
        <f t="shared" si="9"/>
        <v>0</v>
      </c>
      <c r="F49" s="87"/>
      <c r="G49" s="87"/>
      <c r="H49" s="86">
        <f t="shared" si="10"/>
        <v>0</v>
      </c>
    </row>
    <row r="50" spans="2:8" ht="25.5" x14ac:dyDescent="0.2">
      <c r="B50" s="92" t="s">
        <v>92</v>
      </c>
      <c r="C50" s="86">
        <v>17717301</v>
      </c>
      <c r="D50" s="87">
        <v>0</v>
      </c>
      <c r="E50" s="86">
        <f t="shared" si="9"/>
        <v>17717301</v>
      </c>
      <c r="F50" s="87">
        <v>5243225.58</v>
      </c>
      <c r="G50" s="87">
        <v>5243225.58</v>
      </c>
      <c r="H50" s="86">
        <f t="shared" si="10"/>
        <v>-12474075.42</v>
      </c>
    </row>
    <row r="51" spans="2:8" ht="38.25" x14ac:dyDescent="0.2">
      <c r="B51" s="92" t="s">
        <v>93</v>
      </c>
      <c r="C51" s="86">
        <v>56207650</v>
      </c>
      <c r="D51" s="87">
        <v>0</v>
      </c>
      <c r="E51" s="86">
        <f t="shared" si="9"/>
        <v>56207650</v>
      </c>
      <c r="F51" s="87">
        <v>15299519.289999999</v>
      </c>
      <c r="G51" s="87">
        <v>15299519.289999999</v>
      </c>
      <c r="H51" s="86">
        <f t="shared" si="10"/>
        <v>-40908130.710000001</v>
      </c>
    </row>
    <row r="52" spans="2:8" x14ac:dyDescent="0.2">
      <c r="B52" s="92" t="s">
        <v>94</v>
      </c>
      <c r="C52" s="86"/>
      <c r="D52" s="87"/>
      <c r="E52" s="86">
        <f t="shared" si="9"/>
        <v>0</v>
      </c>
      <c r="F52" s="87"/>
      <c r="G52" s="87"/>
      <c r="H52" s="86">
        <f t="shared" si="10"/>
        <v>0</v>
      </c>
    </row>
    <row r="53" spans="2:8" ht="25.5" x14ac:dyDescent="0.2">
      <c r="B53" s="92" t="s">
        <v>95</v>
      </c>
      <c r="C53" s="86"/>
      <c r="D53" s="87"/>
      <c r="E53" s="86">
        <f t="shared" si="9"/>
        <v>0</v>
      </c>
      <c r="F53" s="87"/>
      <c r="G53" s="87"/>
      <c r="H53" s="86">
        <f t="shared" si="10"/>
        <v>0</v>
      </c>
    </row>
    <row r="54" spans="2:8" ht="25.5" x14ac:dyDescent="0.2">
      <c r="B54" s="92" t="s">
        <v>96</v>
      </c>
      <c r="C54" s="86"/>
      <c r="D54" s="87"/>
      <c r="E54" s="86">
        <f t="shared" si="9"/>
        <v>0</v>
      </c>
      <c r="F54" s="87"/>
      <c r="G54" s="87"/>
      <c r="H54" s="86">
        <f t="shared" si="10"/>
        <v>0</v>
      </c>
    </row>
    <row r="55" spans="2:8" ht="25.5" x14ac:dyDescent="0.2">
      <c r="B55" s="92" t="s">
        <v>97</v>
      </c>
      <c r="C55" s="86"/>
      <c r="D55" s="87"/>
      <c r="E55" s="86">
        <f t="shared" si="9"/>
        <v>0</v>
      </c>
      <c r="F55" s="87"/>
      <c r="G55" s="87"/>
      <c r="H55" s="86">
        <f t="shared" si="10"/>
        <v>0</v>
      </c>
    </row>
    <row r="56" spans="2:8" x14ac:dyDescent="0.2">
      <c r="B56" s="89" t="s">
        <v>98</v>
      </c>
      <c r="C56" s="86">
        <f t="shared" ref="C56:H56" si="11">SUM(C57:C60)</f>
        <v>0</v>
      </c>
      <c r="D56" s="86">
        <f t="shared" si="11"/>
        <v>0</v>
      </c>
      <c r="E56" s="86">
        <f t="shared" si="11"/>
        <v>0</v>
      </c>
      <c r="F56" s="86">
        <f t="shared" si="11"/>
        <v>0</v>
      </c>
      <c r="G56" s="86">
        <f t="shared" si="11"/>
        <v>0</v>
      </c>
      <c r="H56" s="86">
        <f t="shared" si="11"/>
        <v>0</v>
      </c>
    </row>
    <row r="57" spans="2:8" x14ac:dyDescent="0.2">
      <c r="B57" s="92" t="s">
        <v>99</v>
      </c>
      <c r="C57" s="86"/>
      <c r="D57" s="87"/>
      <c r="E57" s="86">
        <f t="shared" si="9"/>
        <v>0</v>
      </c>
      <c r="F57" s="87"/>
      <c r="G57" s="87"/>
      <c r="H57" s="86">
        <f t="shared" si="10"/>
        <v>0</v>
      </c>
    </row>
    <row r="58" spans="2:8" x14ac:dyDescent="0.2">
      <c r="B58" s="92" t="s">
        <v>100</v>
      </c>
      <c r="C58" s="86"/>
      <c r="D58" s="87"/>
      <c r="E58" s="86">
        <f t="shared" si="9"/>
        <v>0</v>
      </c>
      <c r="F58" s="87"/>
      <c r="G58" s="87"/>
      <c r="H58" s="86">
        <f t="shared" si="10"/>
        <v>0</v>
      </c>
    </row>
    <row r="59" spans="2:8" x14ac:dyDescent="0.2">
      <c r="B59" s="92" t="s">
        <v>101</v>
      </c>
      <c r="C59" s="86"/>
      <c r="D59" s="87"/>
      <c r="E59" s="86">
        <f t="shared" si="9"/>
        <v>0</v>
      </c>
      <c r="F59" s="87"/>
      <c r="G59" s="87"/>
      <c r="H59" s="86">
        <f t="shared" si="10"/>
        <v>0</v>
      </c>
    </row>
    <row r="60" spans="2:8" x14ac:dyDescent="0.2">
      <c r="B60" s="92" t="s">
        <v>102</v>
      </c>
      <c r="C60" s="86"/>
      <c r="D60" s="87"/>
      <c r="E60" s="86">
        <f t="shared" si="9"/>
        <v>0</v>
      </c>
      <c r="F60" s="87"/>
      <c r="G60" s="87"/>
      <c r="H60" s="86">
        <f t="shared" si="10"/>
        <v>0</v>
      </c>
    </row>
    <row r="61" spans="2:8" x14ac:dyDescent="0.2">
      <c r="B61" s="89" t="s">
        <v>103</v>
      </c>
      <c r="C61" s="86">
        <f t="shared" ref="C61:H61" si="12">C62+C63</f>
        <v>0</v>
      </c>
      <c r="D61" s="86">
        <f t="shared" si="12"/>
        <v>0</v>
      </c>
      <c r="E61" s="86">
        <f t="shared" si="12"/>
        <v>0</v>
      </c>
      <c r="F61" s="86">
        <f t="shared" si="12"/>
        <v>0</v>
      </c>
      <c r="G61" s="86">
        <f t="shared" si="12"/>
        <v>0</v>
      </c>
      <c r="H61" s="86">
        <f t="shared" si="12"/>
        <v>0</v>
      </c>
    </row>
    <row r="62" spans="2:8" ht="25.5" x14ac:dyDescent="0.2">
      <c r="B62" s="92" t="s">
        <v>104</v>
      </c>
      <c r="C62" s="86"/>
      <c r="D62" s="87"/>
      <c r="E62" s="86">
        <f t="shared" si="9"/>
        <v>0</v>
      </c>
      <c r="F62" s="87"/>
      <c r="G62" s="87"/>
      <c r="H62" s="86">
        <f t="shared" si="10"/>
        <v>0</v>
      </c>
    </row>
    <row r="63" spans="2:8" x14ac:dyDescent="0.2">
      <c r="B63" s="92" t="s">
        <v>105</v>
      </c>
      <c r="C63" s="86"/>
      <c r="D63" s="87"/>
      <c r="E63" s="86">
        <f t="shared" si="9"/>
        <v>0</v>
      </c>
      <c r="F63" s="87"/>
      <c r="G63" s="87"/>
      <c r="H63" s="86">
        <f t="shared" si="10"/>
        <v>0</v>
      </c>
    </row>
    <row r="64" spans="2:8" ht="38.25" x14ac:dyDescent="0.2">
      <c r="B64" s="89" t="s">
        <v>106</v>
      </c>
      <c r="C64" s="86"/>
      <c r="D64" s="87"/>
      <c r="E64" s="86">
        <f t="shared" si="9"/>
        <v>0</v>
      </c>
      <c r="F64" s="87"/>
      <c r="G64" s="87"/>
      <c r="H64" s="86">
        <f t="shared" si="10"/>
        <v>0</v>
      </c>
    </row>
    <row r="65" spans="2:8" x14ac:dyDescent="0.2">
      <c r="B65" s="100" t="s">
        <v>107</v>
      </c>
      <c r="C65" s="101"/>
      <c r="D65" s="102"/>
      <c r="E65" s="101">
        <f t="shared" si="9"/>
        <v>0</v>
      </c>
      <c r="F65" s="102"/>
      <c r="G65" s="102"/>
      <c r="H65" s="101">
        <f t="shared" si="10"/>
        <v>0</v>
      </c>
    </row>
    <row r="66" spans="2:8" x14ac:dyDescent="0.2">
      <c r="B66" s="93"/>
      <c r="C66" s="86"/>
      <c r="D66" s="99"/>
      <c r="E66" s="86"/>
      <c r="F66" s="99"/>
      <c r="G66" s="99"/>
      <c r="H66" s="86"/>
    </row>
    <row r="67" spans="2:8" ht="25.5" x14ac:dyDescent="0.2">
      <c r="B67" s="6" t="s">
        <v>108</v>
      </c>
      <c r="C67" s="94">
        <f t="shared" ref="C67:H67" si="13">C47+C56+C61+C64+C65</f>
        <v>73924951</v>
      </c>
      <c r="D67" s="94">
        <f t="shared" si="13"/>
        <v>0</v>
      </c>
      <c r="E67" s="94">
        <f t="shared" si="13"/>
        <v>73924951</v>
      </c>
      <c r="F67" s="94">
        <f t="shared" si="13"/>
        <v>20542744.869999997</v>
      </c>
      <c r="G67" s="94">
        <f t="shared" si="13"/>
        <v>20542744.869999997</v>
      </c>
      <c r="H67" s="94">
        <f t="shared" si="13"/>
        <v>-53382206.130000003</v>
      </c>
    </row>
    <row r="68" spans="2:8" x14ac:dyDescent="0.2">
      <c r="B68" s="103"/>
      <c r="C68" s="86"/>
      <c r="D68" s="99"/>
      <c r="E68" s="86"/>
      <c r="F68" s="99"/>
      <c r="G68" s="99"/>
      <c r="H68" s="86"/>
    </row>
    <row r="69" spans="2:8" ht="25.5" x14ac:dyDescent="0.2">
      <c r="B69" s="6" t="s">
        <v>109</v>
      </c>
      <c r="C69" s="94">
        <f t="shared" ref="C69:H69" si="14">C70</f>
        <v>0</v>
      </c>
      <c r="D69" s="94">
        <f t="shared" si="14"/>
        <v>0</v>
      </c>
      <c r="E69" s="94">
        <f t="shared" si="14"/>
        <v>0</v>
      </c>
      <c r="F69" s="94">
        <f t="shared" si="14"/>
        <v>0</v>
      </c>
      <c r="G69" s="94">
        <f t="shared" si="14"/>
        <v>0</v>
      </c>
      <c r="H69" s="94">
        <f t="shared" si="14"/>
        <v>0</v>
      </c>
    </row>
    <row r="70" spans="2:8" x14ac:dyDescent="0.2">
      <c r="B70" s="103" t="s">
        <v>110</v>
      </c>
      <c r="C70" s="86"/>
      <c r="D70" s="87"/>
      <c r="E70" s="86">
        <f>C70+D70</f>
        <v>0</v>
      </c>
      <c r="F70" s="87"/>
      <c r="G70" s="87"/>
      <c r="H70" s="86">
        <f>G70-C70</f>
        <v>0</v>
      </c>
    </row>
    <row r="71" spans="2:8" x14ac:dyDescent="0.2">
      <c r="B71" s="103"/>
      <c r="C71" s="86"/>
      <c r="D71" s="87"/>
      <c r="E71" s="86"/>
      <c r="F71" s="87"/>
      <c r="G71" s="87"/>
      <c r="H71" s="86"/>
    </row>
    <row r="72" spans="2:8" x14ac:dyDescent="0.2">
      <c r="B72" s="6" t="s">
        <v>111</v>
      </c>
      <c r="C72" s="94">
        <f t="shared" ref="C72:H72" si="15">C42+C67+C69</f>
        <v>303961477.37</v>
      </c>
      <c r="D72" s="94">
        <f t="shared" si="15"/>
        <v>0</v>
      </c>
      <c r="E72" s="94">
        <f t="shared" si="15"/>
        <v>303961477.37</v>
      </c>
      <c r="F72" s="94">
        <f t="shared" si="15"/>
        <v>162025957.41</v>
      </c>
      <c r="G72" s="94">
        <f t="shared" si="15"/>
        <v>162025957.41</v>
      </c>
      <c r="H72" s="94">
        <f t="shared" si="15"/>
        <v>-141935519.95999998</v>
      </c>
    </row>
    <row r="73" spans="2:8" x14ac:dyDescent="0.2">
      <c r="B73" s="103"/>
      <c r="C73" s="86"/>
      <c r="D73" s="87"/>
      <c r="E73" s="86"/>
      <c r="F73" s="87"/>
      <c r="G73" s="87"/>
      <c r="H73" s="86"/>
    </row>
    <row r="74" spans="2:8" x14ac:dyDescent="0.2">
      <c r="B74" s="6" t="s">
        <v>112</v>
      </c>
      <c r="C74" s="86"/>
      <c r="D74" s="87"/>
      <c r="E74" s="86"/>
      <c r="F74" s="87"/>
      <c r="G74" s="87"/>
      <c r="H74" s="86"/>
    </row>
    <row r="75" spans="2:8" ht="25.5" x14ac:dyDescent="0.2">
      <c r="B75" s="103" t="s">
        <v>113</v>
      </c>
      <c r="C75" s="86"/>
      <c r="D75" s="87"/>
      <c r="E75" s="86">
        <f>C75+D75</f>
        <v>0</v>
      </c>
      <c r="F75" s="87"/>
      <c r="G75" s="87"/>
      <c r="H75" s="86">
        <f>G75-C75</f>
        <v>0</v>
      </c>
    </row>
    <row r="76" spans="2:8" ht="25.5" x14ac:dyDescent="0.2">
      <c r="B76" s="103" t="s">
        <v>114</v>
      </c>
      <c r="C76" s="86"/>
      <c r="D76" s="87"/>
      <c r="E76" s="86">
        <f>C76+D76</f>
        <v>0</v>
      </c>
      <c r="F76" s="87"/>
      <c r="G76" s="87"/>
      <c r="H76" s="86">
        <f>G76-C76</f>
        <v>0</v>
      </c>
    </row>
    <row r="77" spans="2:8" ht="25.5" x14ac:dyDescent="0.2">
      <c r="B77" s="6" t="s">
        <v>115</v>
      </c>
      <c r="C77" s="94">
        <f t="shared" ref="C77:H77" si="16">SUM(C75:C76)</f>
        <v>0</v>
      </c>
      <c r="D77" s="94">
        <f t="shared" si="16"/>
        <v>0</v>
      </c>
      <c r="E77" s="94">
        <f t="shared" si="16"/>
        <v>0</v>
      </c>
      <c r="F77" s="94">
        <f t="shared" si="16"/>
        <v>0</v>
      </c>
      <c r="G77" s="94">
        <f t="shared" si="16"/>
        <v>0</v>
      </c>
      <c r="H77" s="94">
        <f t="shared" si="16"/>
        <v>0</v>
      </c>
    </row>
    <row r="78" spans="2:8" ht="13.5" thickBot="1" x14ac:dyDescent="0.25">
      <c r="B78" s="104"/>
      <c r="C78" s="105"/>
      <c r="D78" s="106"/>
      <c r="E78" s="105"/>
      <c r="F78" s="106"/>
      <c r="G78" s="106"/>
      <c r="H78" s="105"/>
    </row>
    <row r="81" spans="2:8" ht="30" customHeight="1" x14ac:dyDescent="0.2">
      <c r="B81" s="107"/>
      <c r="C81" s="107"/>
      <c r="F81" s="107"/>
      <c r="G81" s="107"/>
      <c r="H81" s="107"/>
    </row>
    <row r="82" spans="2:8" ht="15" customHeight="1" x14ac:dyDescent="0.2">
      <c r="B82" s="22"/>
      <c r="C82" s="22"/>
      <c r="F82" s="22"/>
      <c r="G82" s="22"/>
      <c r="H82" s="22"/>
    </row>
    <row r="83" spans="2:8" ht="15" customHeight="1" x14ac:dyDescent="0.2">
      <c r="B83" s="108"/>
      <c r="C83" s="108"/>
      <c r="F83" s="108"/>
      <c r="G83" s="108"/>
      <c r="H83" s="108"/>
    </row>
    <row r="84" spans="2:8" ht="30" customHeight="1" x14ac:dyDescent="0.2"/>
    <row r="86" spans="2:8" ht="15" x14ac:dyDescent="0.25">
      <c r="B86" s="275" t="s">
        <v>531</v>
      </c>
      <c r="C86"/>
      <c r="D86"/>
      <c r="E86"/>
      <c r="F86" s="276" t="s">
        <v>532</v>
      </c>
      <c r="G86" s="276"/>
      <c r="H86" s="276"/>
    </row>
    <row r="87" spans="2:8" ht="15" x14ac:dyDescent="0.25">
      <c r="B87" s="108" t="s">
        <v>533</v>
      </c>
      <c r="C87" s="1"/>
      <c r="D87"/>
      <c r="E87"/>
      <c r="F87" s="278" t="s">
        <v>534</v>
      </c>
      <c r="G87" s="279"/>
      <c r="H87" s="279"/>
    </row>
    <row r="88" spans="2:8" ht="15" x14ac:dyDescent="0.25">
      <c r="B88"/>
      <c r="C88" s="1"/>
      <c r="D88"/>
      <c r="E88"/>
      <c r="H88" s="1"/>
    </row>
    <row r="89" spans="2:8" ht="15" x14ac:dyDescent="0.25">
      <c r="B89"/>
      <c r="C89"/>
      <c r="D89"/>
      <c r="E89"/>
      <c r="F89" s="107"/>
      <c r="G89" s="107"/>
      <c r="H89" s="107"/>
    </row>
    <row r="90" spans="2:8" ht="15" x14ac:dyDescent="0.25">
      <c r="B90" s="21"/>
      <c r="C90" s="23"/>
      <c r="D90" s="280" t="s">
        <v>535</v>
      </c>
      <c r="E90" s="280"/>
      <c r="F90" s="280"/>
      <c r="G90" s="279"/>
      <c r="H90" s="279"/>
    </row>
    <row r="91" spans="2:8" x14ac:dyDescent="0.2">
      <c r="B91" s="23"/>
      <c r="C91" s="23"/>
      <c r="D91" s="281" t="s">
        <v>536</v>
      </c>
      <c r="E91" s="281"/>
      <c r="F91" s="281"/>
      <c r="G91" s="281"/>
      <c r="H91" s="281"/>
    </row>
  </sheetData>
  <mergeCells count="20">
    <mergeCell ref="D90:E90"/>
    <mergeCell ref="F90:H90"/>
    <mergeCell ref="D91:E91"/>
    <mergeCell ref="F91:H91"/>
    <mergeCell ref="G7:G8"/>
    <mergeCell ref="B81:C81"/>
    <mergeCell ref="F81:H81"/>
    <mergeCell ref="F86:H86"/>
    <mergeCell ref="F87:H87"/>
    <mergeCell ref="F89:H89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zoomScaleNormal="100" workbookViewId="0">
      <pane ySplit="6" topLeftCell="A85" activePane="bottomLeft" state="frozen"/>
      <selection pane="bottomLeft" activeCell="B87" sqref="B87:H93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109" customWidth="1"/>
    <col min="4" max="4" width="15" style="109" customWidth="1"/>
    <col min="5" max="5" width="59.42578125" style="1" customWidth="1"/>
    <col min="6" max="6" width="12.28515625" style="109" customWidth="1"/>
    <col min="7" max="7" width="15.140625" style="109" customWidth="1"/>
    <col min="8" max="16384" width="11.42578125" style="1"/>
  </cols>
  <sheetData>
    <row r="1" spans="2:7" ht="13.5" thickBot="1" x14ac:dyDescent="0.25"/>
    <row r="2" spans="2:7" x14ac:dyDescent="0.2">
      <c r="B2" s="51" t="s">
        <v>44</v>
      </c>
      <c r="C2" s="52"/>
      <c r="D2" s="52"/>
      <c r="E2" s="52"/>
      <c r="F2" s="52"/>
      <c r="G2" s="70"/>
    </row>
    <row r="3" spans="2:7" x14ac:dyDescent="0.2">
      <c r="B3" s="110" t="s">
        <v>116</v>
      </c>
      <c r="C3" s="111"/>
      <c r="D3" s="111"/>
      <c r="E3" s="111"/>
      <c r="F3" s="111"/>
      <c r="G3" s="112"/>
    </row>
    <row r="4" spans="2:7" x14ac:dyDescent="0.2">
      <c r="B4" s="110" t="s">
        <v>117</v>
      </c>
      <c r="C4" s="111"/>
      <c r="D4" s="111"/>
      <c r="E4" s="111"/>
      <c r="F4" s="111"/>
      <c r="G4" s="112"/>
    </row>
    <row r="5" spans="2:7" ht="13.5" thickBot="1" x14ac:dyDescent="0.25">
      <c r="B5" s="113" t="s">
        <v>1</v>
      </c>
      <c r="C5" s="114"/>
      <c r="D5" s="114"/>
      <c r="E5" s="114"/>
      <c r="F5" s="114"/>
      <c r="G5" s="115"/>
    </row>
    <row r="6" spans="2:7" ht="26.25" thickBot="1" x14ac:dyDescent="0.25">
      <c r="B6" s="116" t="s">
        <v>2</v>
      </c>
      <c r="C6" s="117" t="s">
        <v>118</v>
      </c>
      <c r="D6" s="117" t="s">
        <v>119</v>
      </c>
      <c r="E6" s="118" t="s">
        <v>2</v>
      </c>
      <c r="F6" s="117" t="s">
        <v>118</v>
      </c>
      <c r="G6" s="117" t="s">
        <v>119</v>
      </c>
    </row>
    <row r="7" spans="2:7" x14ac:dyDescent="0.2">
      <c r="B7" s="119" t="s">
        <v>120</v>
      </c>
      <c r="C7" s="120"/>
      <c r="D7" s="120"/>
      <c r="E7" s="121" t="s">
        <v>121</v>
      </c>
      <c r="F7" s="120"/>
      <c r="G7" s="120"/>
    </row>
    <row r="8" spans="2:7" x14ac:dyDescent="0.2">
      <c r="B8" s="119" t="s">
        <v>122</v>
      </c>
      <c r="C8" s="122"/>
      <c r="D8" s="122"/>
      <c r="E8" s="121" t="s">
        <v>123</v>
      </c>
      <c r="F8" s="122"/>
      <c r="G8" s="122"/>
    </row>
    <row r="9" spans="2:7" x14ac:dyDescent="0.2">
      <c r="B9" s="123" t="s">
        <v>124</v>
      </c>
      <c r="C9" s="122">
        <f>SUM(C10:C16)</f>
        <v>101995470.31</v>
      </c>
      <c r="D9" s="122">
        <f>SUM(D10:D16)</f>
        <v>6512189.6399999997</v>
      </c>
      <c r="E9" s="124" t="s">
        <v>125</v>
      </c>
      <c r="F9" s="122">
        <f>SUM(F10:F18)</f>
        <v>5718984.8600000003</v>
      </c>
      <c r="G9" s="122">
        <f>SUM(G10:G18)</f>
        <v>14838986.879999999</v>
      </c>
    </row>
    <row r="10" spans="2:7" x14ac:dyDescent="0.2">
      <c r="B10" s="125" t="s">
        <v>126</v>
      </c>
      <c r="C10" s="122">
        <v>9419929.5600000005</v>
      </c>
      <c r="D10" s="122">
        <v>703977.68</v>
      </c>
      <c r="E10" s="126" t="s">
        <v>127</v>
      </c>
      <c r="F10" s="122">
        <v>-16820.07</v>
      </c>
      <c r="G10" s="122">
        <v>-16820.07</v>
      </c>
    </row>
    <row r="11" spans="2:7" x14ac:dyDescent="0.2">
      <c r="B11" s="125" t="s">
        <v>128</v>
      </c>
      <c r="C11" s="122">
        <v>92575540.75</v>
      </c>
      <c r="D11" s="122">
        <v>5808211.96</v>
      </c>
      <c r="E11" s="126" t="s">
        <v>129</v>
      </c>
      <c r="F11" s="122">
        <v>475572.77</v>
      </c>
      <c r="G11" s="122">
        <v>2681180.41</v>
      </c>
    </row>
    <row r="12" spans="2:7" x14ac:dyDescent="0.2">
      <c r="B12" s="125" t="s">
        <v>130</v>
      </c>
      <c r="C12" s="122">
        <v>0</v>
      </c>
      <c r="D12" s="122">
        <v>0</v>
      </c>
      <c r="E12" s="126" t="s">
        <v>131</v>
      </c>
      <c r="F12" s="122">
        <v>4132311.17</v>
      </c>
      <c r="G12" s="122">
        <v>9445196.5399999991</v>
      </c>
    </row>
    <row r="13" spans="2:7" x14ac:dyDescent="0.2">
      <c r="B13" s="125" t="s">
        <v>132</v>
      </c>
      <c r="C13" s="122">
        <v>0</v>
      </c>
      <c r="D13" s="122">
        <v>0</v>
      </c>
      <c r="E13" s="126" t="s">
        <v>133</v>
      </c>
      <c r="F13" s="122">
        <v>0</v>
      </c>
      <c r="G13" s="122">
        <v>0</v>
      </c>
    </row>
    <row r="14" spans="2:7" x14ac:dyDescent="0.2">
      <c r="B14" s="125" t="s">
        <v>134</v>
      </c>
      <c r="C14" s="122">
        <v>0</v>
      </c>
      <c r="D14" s="122">
        <v>0</v>
      </c>
      <c r="E14" s="126" t="s">
        <v>135</v>
      </c>
      <c r="F14" s="122">
        <v>14917.06</v>
      </c>
      <c r="G14" s="122">
        <v>14917.06</v>
      </c>
    </row>
    <row r="15" spans="2:7" ht="25.5" x14ac:dyDescent="0.2">
      <c r="B15" s="125" t="s">
        <v>136</v>
      </c>
      <c r="C15" s="122">
        <v>0</v>
      </c>
      <c r="D15" s="122">
        <v>0</v>
      </c>
      <c r="E15" s="126" t="s">
        <v>137</v>
      </c>
      <c r="F15" s="122">
        <v>0</v>
      </c>
      <c r="G15" s="122">
        <v>0</v>
      </c>
    </row>
    <row r="16" spans="2:7" x14ac:dyDescent="0.2">
      <c r="B16" s="125" t="s">
        <v>138</v>
      </c>
      <c r="C16" s="122">
        <v>0</v>
      </c>
      <c r="D16" s="122">
        <v>0</v>
      </c>
      <c r="E16" s="126" t="s">
        <v>139</v>
      </c>
      <c r="F16" s="122">
        <v>1009855.06</v>
      </c>
      <c r="G16" s="122">
        <v>2599904.08</v>
      </c>
    </row>
    <row r="17" spans="2:7" x14ac:dyDescent="0.2">
      <c r="B17" s="123" t="s">
        <v>140</v>
      </c>
      <c r="C17" s="122">
        <f>SUM(C18:C24)</f>
        <v>9315857.7899999991</v>
      </c>
      <c r="D17" s="122">
        <f>SUM(D18:D24)</f>
        <v>9695857.7899999991</v>
      </c>
      <c r="E17" s="126" t="s">
        <v>141</v>
      </c>
      <c r="F17" s="122">
        <v>3150</v>
      </c>
      <c r="G17" s="122">
        <v>3150</v>
      </c>
    </row>
    <row r="18" spans="2:7" x14ac:dyDescent="0.2">
      <c r="B18" s="125" t="s">
        <v>142</v>
      </c>
      <c r="C18" s="122">
        <v>0</v>
      </c>
      <c r="D18" s="122">
        <v>0</v>
      </c>
      <c r="E18" s="126" t="s">
        <v>143</v>
      </c>
      <c r="F18" s="122">
        <v>99998.87</v>
      </c>
      <c r="G18" s="122">
        <v>111458.86</v>
      </c>
    </row>
    <row r="19" spans="2:7" x14ac:dyDescent="0.2">
      <c r="B19" s="125" t="s">
        <v>144</v>
      </c>
      <c r="C19" s="122">
        <v>0</v>
      </c>
      <c r="D19" s="122">
        <v>0</v>
      </c>
      <c r="E19" s="124" t="s">
        <v>145</v>
      </c>
      <c r="F19" s="122">
        <f>SUM(F20:F22)</f>
        <v>0</v>
      </c>
      <c r="G19" s="122">
        <f>SUM(G20:G22)</f>
        <v>0</v>
      </c>
    </row>
    <row r="20" spans="2:7" x14ac:dyDescent="0.2">
      <c r="B20" s="125" t="s">
        <v>146</v>
      </c>
      <c r="C20" s="122">
        <v>9315857.7899999991</v>
      </c>
      <c r="D20" s="122">
        <v>9695857.7899999991</v>
      </c>
      <c r="E20" s="126" t="s">
        <v>147</v>
      </c>
      <c r="F20" s="122">
        <v>0</v>
      </c>
      <c r="G20" s="122">
        <v>0</v>
      </c>
    </row>
    <row r="21" spans="2:7" x14ac:dyDescent="0.2">
      <c r="B21" s="125" t="s">
        <v>148</v>
      </c>
      <c r="C21" s="122">
        <v>0</v>
      </c>
      <c r="D21" s="122">
        <v>0</v>
      </c>
      <c r="E21" s="127" t="s">
        <v>149</v>
      </c>
      <c r="F21" s="122">
        <v>0</v>
      </c>
      <c r="G21" s="122">
        <v>0</v>
      </c>
    </row>
    <row r="22" spans="2:7" x14ac:dyDescent="0.2">
      <c r="B22" s="125" t="s">
        <v>150</v>
      </c>
      <c r="C22" s="122">
        <v>0</v>
      </c>
      <c r="D22" s="122">
        <v>0</v>
      </c>
      <c r="E22" s="126" t="s">
        <v>151</v>
      </c>
      <c r="F22" s="122">
        <v>0</v>
      </c>
      <c r="G22" s="122">
        <v>0</v>
      </c>
    </row>
    <row r="23" spans="2:7" x14ac:dyDescent="0.2">
      <c r="B23" s="125" t="s">
        <v>152</v>
      </c>
      <c r="C23" s="122">
        <v>0</v>
      </c>
      <c r="D23" s="122">
        <v>0</v>
      </c>
      <c r="E23" s="124" t="s">
        <v>153</v>
      </c>
      <c r="F23" s="122">
        <f>SUM(F24:F25)</f>
        <v>0</v>
      </c>
      <c r="G23" s="122">
        <f>SUM(G24:G25)</f>
        <v>0</v>
      </c>
    </row>
    <row r="24" spans="2:7" x14ac:dyDescent="0.2">
      <c r="B24" s="125" t="s">
        <v>154</v>
      </c>
      <c r="C24" s="122">
        <v>0</v>
      </c>
      <c r="D24" s="122">
        <v>0</v>
      </c>
      <c r="E24" s="126" t="s">
        <v>155</v>
      </c>
      <c r="F24" s="122">
        <v>0</v>
      </c>
      <c r="G24" s="122">
        <v>0</v>
      </c>
    </row>
    <row r="25" spans="2:7" x14ac:dyDescent="0.2">
      <c r="B25" s="123" t="s">
        <v>156</v>
      </c>
      <c r="C25" s="122">
        <f>SUM(C26:C30)</f>
        <v>1780086.96</v>
      </c>
      <c r="D25" s="122">
        <f>SUM(D26:D30)</f>
        <v>3481117.44</v>
      </c>
      <c r="E25" s="126" t="s">
        <v>157</v>
      </c>
      <c r="F25" s="122">
        <v>0</v>
      </c>
      <c r="G25" s="122">
        <v>0</v>
      </c>
    </row>
    <row r="26" spans="2:7" ht="25.5" x14ac:dyDescent="0.2">
      <c r="B26" s="125" t="s">
        <v>158</v>
      </c>
      <c r="C26" s="122">
        <v>0</v>
      </c>
      <c r="D26" s="122">
        <v>0</v>
      </c>
      <c r="E26" s="124" t="s">
        <v>159</v>
      </c>
      <c r="F26" s="122">
        <v>0</v>
      </c>
      <c r="G26" s="122">
        <v>0</v>
      </c>
    </row>
    <row r="27" spans="2:7" ht="25.5" x14ac:dyDescent="0.2">
      <c r="B27" s="125" t="s">
        <v>160</v>
      </c>
      <c r="C27" s="122">
        <v>0</v>
      </c>
      <c r="D27" s="122">
        <v>0</v>
      </c>
      <c r="E27" s="124" t="s">
        <v>161</v>
      </c>
      <c r="F27" s="122">
        <f>SUM(F28:F30)</f>
        <v>0</v>
      </c>
      <c r="G27" s="122">
        <f>SUM(G28:G30)</f>
        <v>0</v>
      </c>
    </row>
    <row r="28" spans="2:7" ht="25.5" x14ac:dyDescent="0.2">
      <c r="B28" s="125" t="s">
        <v>162</v>
      </c>
      <c r="C28" s="122">
        <v>0</v>
      </c>
      <c r="D28" s="122">
        <v>0</v>
      </c>
      <c r="E28" s="126" t="s">
        <v>163</v>
      </c>
      <c r="F28" s="122">
        <v>0</v>
      </c>
      <c r="G28" s="122">
        <v>0</v>
      </c>
    </row>
    <row r="29" spans="2:7" x14ac:dyDescent="0.2">
      <c r="B29" s="125" t="s">
        <v>164</v>
      </c>
      <c r="C29" s="122">
        <v>1780086.96</v>
      </c>
      <c r="D29" s="122">
        <v>3481117.44</v>
      </c>
      <c r="E29" s="126" t="s">
        <v>165</v>
      </c>
      <c r="F29" s="122">
        <v>0</v>
      </c>
      <c r="G29" s="122">
        <v>0</v>
      </c>
    </row>
    <row r="30" spans="2:7" x14ac:dyDescent="0.2">
      <c r="B30" s="125" t="s">
        <v>166</v>
      </c>
      <c r="C30" s="122">
        <v>0</v>
      </c>
      <c r="D30" s="122">
        <v>0</v>
      </c>
      <c r="E30" s="126" t="s">
        <v>167</v>
      </c>
      <c r="F30" s="122">
        <v>0</v>
      </c>
      <c r="G30" s="122">
        <v>0</v>
      </c>
    </row>
    <row r="31" spans="2:7" ht="25.5" x14ac:dyDescent="0.2">
      <c r="B31" s="123" t="s">
        <v>168</v>
      </c>
      <c r="C31" s="122">
        <f>SUM(C32:C36)</f>
        <v>0</v>
      </c>
      <c r="D31" s="122">
        <f>SUM(D32:D36)</f>
        <v>0</v>
      </c>
      <c r="E31" s="124" t="s">
        <v>169</v>
      </c>
      <c r="F31" s="122">
        <f>SUM(F32:F37)</f>
        <v>0</v>
      </c>
      <c r="G31" s="122">
        <f>SUM(G32:G37)</f>
        <v>0</v>
      </c>
    </row>
    <row r="32" spans="2:7" x14ac:dyDescent="0.2">
      <c r="B32" s="125" t="s">
        <v>170</v>
      </c>
      <c r="C32" s="122">
        <v>0</v>
      </c>
      <c r="D32" s="122">
        <v>0</v>
      </c>
      <c r="E32" s="126" t="s">
        <v>171</v>
      </c>
      <c r="F32" s="122">
        <v>0</v>
      </c>
      <c r="G32" s="122">
        <v>0</v>
      </c>
    </row>
    <row r="33" spans="2:7" x14ac:dyDescent="0.2">
      <c r="B33" s="125" t="s">
        <v>172</v>
      </c>
      <c r="C33" s="122">
        <v>0</v>
      </c>
      <c r="D33" s="122">
        <v>0</v>
      </c>
      <c r="E33" s="126" t="s">
        <v>173</v>
      </c>
      <c r="F33" s="122">
        <v>0</v>
      </c>
      <c r="G33" s="122">
        <v>0</v>
      </c>
    </row>
    <row r="34" spans="2:7" x14ac:dyDescent="0.2">
      <c r="B34" s="125" t="s">
        <v>174</v>
      </c>
      <c r="C34" s="122">
        <v>0</v>
      </c>
      <c r="D34" s="122">
        <v>0</v>
      </c>
      <c r="E34" s="126" t="s">
        <v>175</v>
      </c>
      <c r="F34" s="122">
        <v>0</v>
      </c>
      <c r="G34" s="122">
        <v>0</v>
      </c>
    </row>
    <row r="35" spans="2:7" ht="25.5" x14ac:dyDescent="0.2">
      <c r="B35" s="125" t="s">
        <v>176</v>
      </c>
      <c r="C35" s="122">
        <v>0</v>
      </c>
      <c r="D35" s="122">
        <v>0</v>
      </c>
      <c r="E35" s="126" t="s">
        <v>177</v>
      </c>
      <c r="F35" s="122">
        <v>0</v>
      </c>
      <c r="G35" s="122">
        <v>0</v>
      </c>
    </row>
    <row r="36" spans="2:7" x14ac:dyDescent="0.2">
      <c r="B36" s="125" t="s">
        <v>178</v>
      </c>
      <c r="C36" s="122">
        <v>0</v>
      </c>
      <c r="D36" s="122">
        <v>0</v>
      </c>
      <c r="E36" s="126" t="s">
        <v>179</v>
      </c>
      <c r="F36" s="122">
        <v>0</v>
      </c>
      <c r="G36" s="122">
        <v>0</v>
      </c>
    </row>
    <row r="37" spans="2:7" x14ac:dyDescent="0.2">
      <c r="B37" s="123" t="s">
        <v>180</v>
      </c>
      <c r="C37" s="122">
        <v>0</v>
      </c>
      <c r="D37" s="122">
        <v>0</v>
      </c>
      <c r="E37" s="126" t="s">
        <v>181</v>
      </c>
      <c r="F37" s="122">
        <v>0</v>
      </c>
      <c r="G37" s="122">
        <v>0</v>
      </c>
    </row>
    <row r="38" spans="2:7" x14ac:dyDescent="0.2">
      <c r="B38" s="123" t="s">
        <v>182</v>
      </c>
      <c r="C38" s="122">
        <f>SUM(C39:C40)</f>
        <v>0</v>
      </c>
      <c r="D38" s="122">
        <f>SUM(D39:D40)</f>
        <v>0</v>
      </c>
      <c r="E38" s="124" t="s">
        <v>183</v>
      </c>
      <c r="F38" s="122">
        <f>SUM(F39:F41)</f>
        <v>0</v>
      </c>
      <c r="G38" s="122">
        <f>SUM(G39:G41)</f>
        <v>0</v>
      </c>
    </row>
    <row r="39" spans="2:7" ht="25.5" x14ac:dyDescent="0.2">
      <c r="B39" s="125" t="s">
        <v>184</v>
      </c>
      <c r="C39" s="122">
        <v>0</v>
      </c>
      <c r="D39" s="122">
        <v>0</v>
      </c>
      <c r="E39" s="126" t="s">
        <v>185</v>
      </c>
      <c r="F39" s="122">
        <v>0</v>
      </c>
      <c r="G39" s="122">
        <v>0</v>
      </c>
    </row>
    <row r="40" spans="2:7" x14ac:dyDescent="0.2">
      <c r="B40" s="125" t="s">
        <v>186</v>
      </c>
      <c r="C40" s="122">
        <v>0</v>
      </c>
      <c r="D40" s="122">
        <v>0</v>
      </c>
      <c r="E40" s="126" t="s">
        <v>187</v>
      </c>
      <c r="F40" s="122">
        <v>0</v>
      </c>
      <c r="G40" s="122">
        <v>0</v>
      </c>
    </row>
    <row r="41" spans="2:7" x14ac:dyDescent="0.2">
      <c r="B41" s="123" t="s">
        <v>188</v>
      </c>
      <c r="C41" s="122">
        <f>SUM(C42:C45)</f>
        <v>0</v>
      </c>
      <c r="D41" s="122">
        <f>SUM(D42:D45)</f>
        <v>0</v>
      </c>
      <c r="E41" s="126" t="s">
        <v>189</v>
      </c>
      <c r="F41" s="122">
        <v>0</v>
      </c>
      <c r="G41" s="122">
        <v>0</v>
      </c>
    </row>
    <row r="42" spans="2:7" x14ac:dyDescent="0.2">
      <c r="B42" s="125" t="s">
        <v>190</v>
      </c>
      <c r="C42" s="122">
        <v>0</v>
      </c>
      <c r="D42" s="122">
        <v>0</v>
      </c>
      <c r="E42" s="124" t="s">
        <v>191</v>
      </c>
      <c r="F42" s="122">
        <f>SUM(F43:F45)</f>
        <v>1524.84</v>
      </c>
      <c r="G42" s="122">
        <f>SUM(G43:G45)</f>
        <v>494.4</v>
      </c>
    </row>
    <row r="43" spans="2:7" x14ac:dyDescent="0.2">
      <c r="B43" s="125" t="s">
        <v>192</v>
      </c>
      <c r="C43" s="122">
        <v>0</v>
      </c>
      <c r="D43" s="122">
        <v>0</v>
      </c>
      <c r="E43" s="126" t="s">
        <v>193</v>
      </c>
      <c r="F43" s="122">
        <v>1524.84</v>
      </c>
      <c r="G43" s="122">
        <v>494.4</v>
      </c>
    </row>
    <row r="44" spans="2:7" ht="25.5" x14ac:dyDescent="0.2">
      <c r="B44" s="125" t="s">
        <v>194</v>
      </c>
      <c r="C44" s="122">
        <v>0</v>
      </c>
      <c r="D44" s="122">
        <v>0</v>
      </c>
      <c r="E44" s="126" t="s">
        <v>195</v>
      </c>
      <c r="F44" s="122">
        <v>0</v>
      </c>
      <c r="G44" s="122">
        <v>0</v>
      </c>
    </row>
    <row r="45" spans="2:7" x14ac:dyDescent="0.2">
      <c r="B45" s="125" t="s">
        <v>196</v>
      </c>
      <c r="C45" s="122">
        <v>0</v>
      </c>
      <c r="D45" s="122">
        <v>0</v>
      </c>
      <c r="E45" s="126" t="s">
        <v>197</v>
      </c>
      <c r="F45" s="122">
        <v>0</v>
      </c>
      <c r="G45" s="122">
        <v>0</v>
      </c>
    </row>
    <row r="46" spans="2:7" x14ac:dyDescent="0.2">
      <c r="B46" s="123"/>
      <c r="C46" s="122"/>
      <c r="D46" s="122"/>
      <c r="E46" s="124"/>
      <c r="F46" s="122"/>
      <c r="G46" s="122"/>
    </row>
    <row r="47" spans="2:7" x14ac:dyDescent="0.2">
      <c r="B47" s="119" t="s">
        <v>198</v>
      </c>
      <c r="C47" s="122">
        <f>C9+C17+C25+C31+C37+C38+C41</f>
        <v>113091415.05999999</v>
      </c>
      <c r="D47" s="122">
        <f>D9+D17+D25+D31+D37+D38+D41</f>
        <v>19689164.870000001</v>
      </c>
      <c r="E47" s="121" t="s">
        <v>199</v>
      </c>
      <c r="F47" s="122">
        <f>F9+F19+F23+F26+F27+F31+F38+F42</f>
        <v>5720509.7000000002</v>
      </c>
      <c r="G47" s="122">
        <f>G9+G19+G23+G26+G27+G31+G38+G42</f>
        <v>14839481.279999999</v>
      </c>
    </row>
    <row r="48" spans="2:7" x14ac:dyDescent="0.2">
      <c r="B48" s="119"/>
      <c r="C48" s="122"/>
      <c r="D48" s="122"/>
      <c r="E48" s="121"/>
      <c r="F48" s="122"/>
      <c r="G48" s="122"/>
    </row>
    <row r="49" spans="2:7" x14ac:dyDescent="0.2">
      <c r="B49" s="119" t="s">
        <v>200</v>
      </c>
      <c r="C49" s="122"/>
      <c r="D49" s="122"/>
      <c r="E49" s="121" t="s">
        <v>201</v>
      </c>
      <c r="F49" s="122"/>
      <c r="G49" s="122"/>
    </row>
    <row r="50" spans="2:7" x14ac:dyDescent="0.2">
      <c r="B50" s="123" t="s">
        <v>202</v>
      </c>
      <c r="C50" s="122">
        <v>0</v>
      </c>
      <c r="D50" s="122">
        <v>0</v>
      </c>
      <c r="E50" s="124" t="s">
        <v>203</v>
      </c>
      <c r="F50" s="122">
        <v>0</v>
      </c>
      <c r="G50" s="122">
        <v>0</v>
      </c>
    </row>
    <row r="51" spans="2:7" x14ac:dyDescent="0.2">
      <c r="B51" s="123" t="s">
        <v>204</v>
      </c>
      <c r="C51" s="122">
        <v>0</v>
      </c>
      <c r="D51" s="122">
        <v>0</v>
      </c>
      <c r="E51" s="124" t="s">
        <v>205</v>
      </c>
      <c r="F51" s="122">
        <v>0</v>
      </c>
      <c r="G51" s="122">
        <v>0</v>
      </c>
    </row>
    <row r="52" spans="2:7" x14ac:dyDescent="0.2">
      <c r="B52" s="123" t="s">
        <v>206</v>
      </c>
      <c r="C52" s="122">
        <v>809243655.69000006</v>
      </c>
      <c r="D52" s="122">
        <v>805563425.28999996</v>
      </c>
      <c r="E52" s="124" t="s">
        <v>207</v>
      </c>
      <c r="F52" s="122">
        <v>0</v>
      </c>
      <c r="G52" s="122">
        <v>0</v>
      </c>
    </row>
    <row r="53" spans="2:7" x14ac:dyDescent="0.2">
      <c r="B53" s="123" t="s">
        <v>208</v>
      </c>
      <c r="C53" s="122">
        <v>115060199.08</v>
      </c>
      <c r="D53" s="122">
        <v>114673651.81999999</v>
      </c>
      <c r="E53" s="124" t="s">
        <v>209</v>
      </c>
      <c r="F53" s="122">
        <v>0</v>
      </c>
      <c r="G53" s="122">
        <v>0</v>
      </c>
    </row>
    <row r="54" spans="2:7" x14ac:dyDescent="0.2">
      <c r="B54" s="123" t="s">
        <v>210</v>
      </c>
      <c r="C54" s="122">
        <v>2081829.42</v>
      </c>
      <c r="D54" s="122">
        <v>2081829.42</v>
      </c>
      <c r="E54" s="124" t="s">
        <v>211</v>
      </c>
      <c r="F54" s="122">
        <v>0</v>
      </c>
      <c r="G54" s="122">
        <v>0</v>
      </c>
    </row>
    <row r="55" spans="2:7" x14ac:dyDescent="0.2">
      <c r="B55" s="123" t="s">
        <v>212</v>
      </c>
      <c r="C55" s="122">
        <v>0</v>
      </c>
      <c r="D55" s="122">
        <v>0</v>
      </c>
      <c r="E55" s="124" t="s">
        <v>213</v>
      </c>
      <c r="F55" s="122">
        <v>0</v>
      </c>
      <c r="G55" s="122">
        <v>0</v>
      </c>
    </row>
    <row r="56" spans="2:7" x14ac:dyDescent="0.2">
      <c r="B56" s="123" t="s">
        <v>214</v>
      </c>
      <c r="C56" s="122">
        <v>1263957.46</v>
      </c>
      <c r="D56" s="122">
        <v>1263957.46</v>
      </c>
      <c r="E56" s="121"/>
      <c r="F56" s="122"/>
      <c r="G56" s="122"/>
    </row>
    <row r="57" spans="2:7" x14ac:dyDescent="0.2">
      <c r="B57" s="123" t="s">
        <v>215</v>
      </c>
      <c r="C57" s="122">
        <v>0</v>
      </c>
      <c r="D57" s="122">
        <v>0</v>
      </c>
      <c r="E57" s="121" t="s">
        <v>216</v>
      </c>
      <c r="F57" s="122">
        <f>SUM(F50:F55)</f>
        <v>0</v>
      </c>
      <c r="G57" s="122">
        <f>SUM(G50:G55)</f>
        <v>0</v>
      </c>
    </row>
    <row r="58" spans="2:7" x14ac:dyDescent="0.2">
      <c r="B58" s="123" t="s">
        <v>217</v>
      </c>
      <c r="C58" s="122">
        <v>0</v>
      </c>
      <c r="D58" s="122">
        <v>0</v>
      </c>
      <c r="E58" s="128"/>
      <c r="F58" s="122"/>
      <c r="G58" s="122"/>
    </row>
    <row r="59" spans="2:7" x14ac:dyDescent="0.2">
      <c r="B59" s="123"/>
      <c r="C59" s="122"/>
      <c r="D59" s="122"/>
      <c r="E59" s="121" t="s">
        <v>218</v>
      </c>
      <c r="F59" s="122">
        <f>F47+F57</f>
        <v>5720509.7000000002</v>
      </c>
      <c r="G59" s="122">
        <f>G47+G57</f>
        <v>14839481.279999999</v>
      </c>
    </row>
    <row r="60" spans="2:7" ht="25.5" x14ac:dyDescent="0.2">
      <c r="B60" s="119" t="s">
        <v>219</v>
      </c>
      <c r="C60" s="122">
        <f>SUM(C50:C58)</f>
        <v>927649641.6500001</v>
      </c>
      <c r="D60" s="122">
        <f>SUM(D50:D58)</f>
        <v>923582863.98999989</v>
      </c>
      <c r="E60" s="124"/>
      <c r="F60" s="122"/>
      <c r="G60" s="122"/>
    </row>
    <row r="61" spans="2:7" x14ac:dyDescent="0.2">
      <c r="B61" s="123"/>
      <c r="C61" s="122"/>
      <c r="D61" s="122"/>
      <c r="E61" s="121" t="s">
        <v>220</v>
      </c>
      <c r="F61" s="122"/>
      <c r="G61" s="122"/>
    </row>
    <row r="62" spans="2:7" x14ac:dyDescent="0.2">
      <c r="B62" s="119" t="s">
        <v>221</v>
      </c>
      <c r="C62" s="122">
        <f>C47+C60</f>
        <v>1040741056.71</v>
      </c>
      <c r="D62" s="122">
        <f>D47+D60</f>
        <v>943272028.8599999</v>
      </c>
      <c r="E62" s="121"/>
      <c r="F62" s="122"/>
      <c r="G62" s="122"/>
    </row>
    <row r="63" spans="2:7" x14ac:dyDescent="0.2">
      <c r="B63" s="123"/>
      <c r="C63" s="122"/>
      <c r="D63" s="122"/>
      <c r="E63" s="121" t="s">
        <v>222</v>
      </c>
      <c r="F63" s="122">
        <f>SUM(F64:F66)</f>
        <v>491784863.97000003</v>
      </c>
      <c r="G63" s="122">
        <f>SUM(G64:G66)</f>
        <v>491784863.97000003</v>
      </c>
    </row>
    <row r="64" spans="2:7" x14ac:dyDescent="0.2">
      <c r="B64" s="123"/>
      <c r="C64" s="122"/>
      <c r="D64" s="122"/>
      <c r="E64" s="124" t="s">
        <v>223</v>
      </c>
      <c r="F64" s="122">
        <v>0</v>
      </c>
      <c r="G64" s="122">
        <v>0</v>
      </c>
    </row>
    <row r="65" spans="2:7" x14ac:dyDescent="0.2">
      <c r="B65" s="123"/>
      <c r="C65" s="122"/>
      <c r="D65" s="122"/>
      <c r="E65" s="124" t="s">
        <v>224</v>
      </c>
      <c r="F65" s="122">
        <v>0</v>
      </c>
      <c r="G65" s="122">
        <v>0</v>
      </c>
    </row>
    <row r="66" spans="2:7" x14ac:dyDescent="0.2">
      <c r="B66" s="123"/>
      <c r="C66" s="122"/>
      <c r="D66" s="122"/>
      <c r="E66" s="124" t="s">
        <v>225</v>
      </c>
      <c r="F66" s="122">
        <v>491784863.97000003</v>
      </c>
      <c r="G66" s="122">
        <v>491784863.97000003</v>
      </c>
    </row>
    <row r="67" spans="2:7" x14ac:dyDescent="0.2">
      <c r="B67" s="123"/>
      <c r="C67" s="122"/>
      <c r="D67" s="122"/>
      <c r="E67" s="124"/>
      <c r="F67" s="122"/>
      <c r="G67" s="122"/>
    </row>
    <row r="68" spans="2:7" x14ac:dyDescent="0.2">
      <c r="B68" s="123"/>
      <c r="C68" s="122"/>
      <c r="D68" s="122"/>
      <c r="E68" s="121" t="s">
        <v>226</v>
      </c>
      <c r="F68" s="122">
        <f>SUM(F69:F73)</f>
        <v>543235683.03999996</v>
      </c>
      <c r="G68" s="122">
        <f>SUM(G69:G73)</f>
        <v>436647683.61000001</v>
      </c>
    </row>
    <row r="69" spans="2:7" x14ac:dyDescent="0.2">
      <c r="B69" s="123"/>
      <c r="C69" s="122"/>
      <c r="D69" s="122"/>
      <c r="E69" s="124" t="s">
        <v>227</v>
      </c>
      <c r="F69" s="122">
        <v>106587999.43000001</v>
      </c>
      <c r="G69" s="122">
        <v>62818788.479999997</v>
      </c>
    </row>
    <row r="70" spans="2:7" x14ac:dyDescent="0.2">
      <c r="B70" s="123"/>
      <c r="C70" s="122"/>
      <c r="D70" s="122"/>
      <c r="E70" s="124" t="s">
        <v>228</v>
      </c>
      <c r="F70" s="122">
        <v>434639903.61000001</v>
      </c>
      <c r="G70" s="122">
        <v>371821115.13</v>
      </c>
    </row>
    <row r="71" spans="2:7" x14ac:dyDescent="0.2">
      <c r="B71" s="123"/>
      <c r="C71" s="122"/>
      <c r="D71" s="122"/>
      <c r="E71" s="124" t="s">
        <v>229</v>
      </c>
      <c r="F71" s="122">
        <v>0</v>
      </c>
      <c r="G71" s="122">
        <v>0</v>
      </c>
    </row>
    <row r="72" spans="2:7" x14ac:dyDescent="0.2">
      <c r="B72" s="123"/>
      <c r="C72" s="122"/>
      <c r="D72" s="122"/>
      <c r="E72" s="124" t="s">
        <v>230</v>
      </c>
      <c r="F72" s="122">
        <v>0</v>
      </c>
      <c r="G72" s="122">
        <v>0</v>
      </c>
    </row>
    <row r="73" spans="2:7" x14ac:dyDescent="0.2">
      <c r="B73" s="123"/>
      <c r="C73" s="122"/>
      <c r="D73" s="122"/>
      <c r="E73" s="124" t="s">
        <v>231</v>
      </c>
      <c r="F73" s="122">
        <v>2007780</v>
      </c>
      <c r="G73" s="122">
        <v>2007780</v>
      </c>
    </row>
    <row r="74" spans="2:7" x14ac:dyDescent="0.2">
      <c r="B74" s="123"/>
      <c r="C74" s="122"/>
      <c r="D74" s="122"/>
      <c r="E74" s="124"/>
      <c r="F74" s="122"/>
      <c r="G74" s="122"/>
    </row>
    <row r="75" spans="2:7" ht="25.5" x14ac:dyDescent="0.2">
      <c r="B75" s="123"/>
      <c r="C75" s="122"/>
      <c r="D75" s="122"/>
      <c r="E75" s="121" t="s">
        <v>232</v>
      </c>
      <c r="F75" s="122">
        <f>SUM(F76:F77)</f>
        <v>0</v>
      </c>
      <c r="G75" s="122">
        <f>SUM(G76:G77)</f>
        <v>0</v>
      </c>
    </row>
    <row r="76" spans="2:7" x14ac:dyDescent="0.2">
      <c r="B76" s="123"/>
      <c r="C76" s="122"/>
      <c r="D76" s="122"/>
      <c r="E76" s="124" t="s">
        <v>233</v>
      </c>
      <c r="F76" s="122">
        <v>0</v>
      </c>
      <c r="G76" s="122">
        <v>0</v>
      </c>
    </row>
    <row r="77" spans="2:7" x14ac:dyDescent="0.2">
      <c r="B77" s="123"/>
      <c r="C77" s="122"/>
      <c r="D77" s="122"/>
      <c r="E77" s="124" t="s">
        <v>234</v>
      </c>
      <c r="F77" s="122">
        <v>0</v>
      </c>
      <c r="G77" s="122">
        <v>0</v>
      </c>
    </row>
    <row r="78" spans="2:7" x14ac:dyDescent="0.2">
      <c r="B78" s="123"/>
      <c r="C78" s="122"/>
      <c r="D78" s="122"/>
      <c r="E78" s="124"/>
      <c r="F78" s="122"/>
      <c r="G78" s="122"/>
    </row>
    <row r="79" spans="2:7" x14ac:dyDescent="0.2">
      <c r="B79" s="123"/>
      <c r="C79" s="122"/>
      <c r="D79" s="122"/>
      <c r="E79" s="121" t="s">
        <v>235</v>
      </c>
      <c r="F79" s="122">
        <f>F63+F68+F75</f>
        <v>1035020547.01</v>
      </c>
      <c r="G79" s="122">
        <f>G63+G68+G75</f>
        <v>928432547.58000004</v>
      </c>
    </row>
    <row r="80" spans="2:7" x14ac:dyDescent="0.2">
      <c r="B80" s="123"/>
      <c r="C80" s="122"/>
      <c r="D80" s="122"/>
      <c r="E80" s="124"/>
      <c r="F80" s="122"/>
      <c r="G80" s="122"/>
    </row>
    <row r="81" spans="2:8" x14ac:dyDescent="0.2">
      <c r="B81" s="123"/>
      <c r="C81" s="122"/>
      <c r="D81" s="122"/>
      <c r="E81" s="121" t="s">
        <v>236</v>
      </c>
      <c r="F81" s="122">
        <f>F59+F79</f>
        <v>1040741056.71</v>
      </c>
      <c r="G81" s="122">
        <f>G59+G79</f>
        <v>943272028.86000001</v>
      </c>
    </row>
    <row r="82" spans="2:8" ht="13.5" thickBot="1" x14ac:dyDescent="0.25">
      <c r="B82" s="129"/>
      <c r="C82" s="130"/>
      <c r="D82" s="130"/>
      <c r="E82" s="131"/>
      <c r="F82" s="132"/>
      <c r="G82" s="132"/>
    </row>
    <row r="85" spans="2:8" ht="30" customHeight="1" x14ac:dyDescent="0.2">
      <c r="B85" s="107"/>
      <c r="C85" s="107"/>
      <c r="E85" s="107"/>
      <c r="F85" s="107"/>
    </row>
    <row r="86" spans="2:8" ht="15" customHeight="1" x14ac:dyDescent="0.2">
      <c r="B86" s="22"/>
      <c r="C86" s="22"/>
      <c r="E86" s="22"/>
      <c r="F86" s="22"/>
    </row>
    <row r="87" spans="2:8" ht="15" customHeight="1" x14ac:dyDescent="0.2">
      <c r="C87" s="79"/>
      <c r="D87" s="1"/>
      <c r="E87" s="79"/>
      <c r="F87" s="1"/>
      <c r="G87" s="1"/>
      <c r="H87" s="79"/>
    </row>
    <row r="88" spans="2:8" ht="30" customHeight="1" x14ac:dyDescent="0.25">
      <c r="B88" s="275" t="s">
        <v>531</v>
      </c>
      <c r="C88"/>
      <c r="D88"/>
      <c r="E88"/>
      <c r="F88" s="276" t="s">
        <v>532</v>
      </c>
      <c r="G88" s="276"/>
      <c r="H88" s="276"/>
    </row>
    <row r="89" spans="2:8" ht="15" x14ac:dyDescent="0.25">
      <c r="B89" s="108" t="s">
        <v>533</v>
      </c>
      <c r="C89" s="1"/>
      <c r="D89"/>
      <c r="E89"/>
      <c r="F89" s="278" t="s">
        <v>534</v>
      </c>
      <c r="G89" s="279"/>
      <c r="H89" s="279"/>
    </row>
    <row r="90" spans="2:8" ht="15" x14ac:dyDescent="0.25">
      <c r="B90"/>
      <c r="C90" s="1"/>
      <c r="D90"/>
      <c r="E90"/>
      <c r="F90" s="1"/>
      <c r="G90" s="1"/>
    </row>
    <row r="91" spans="2:8" ht="15" x14ac:dyDescent="0.25">
      <c r="B91"/>
      <c r="C91"/>
      <c r="D91"/>
      <c r="E91"/>
      <c r="F91" s="107"/>
      <c r="G91" s="107"/>
      <c r="H91" s="107"/>
    </row>
    <row r="92" spans="2:8" ht="15" x14ac:dyDescent="0.25">
      <c r="B92" s="21"/>
      <c r="C92" s="23"/>
      <c r="D92" s="280" t="s">
        <v>535</v>
      </c>
      <c r="E92" s="280"/>
      <c r="F92" s="280"/>
      <c r="G92" s="279"/>
      <c r="H92" s="279"/>
    </row>
    <row r="93" spans="2:8" x14ac:dyDescent="0.2">
      <c r="B93" s="23"/>
      <c r="C93" s="23"/>
      <c r="D93" s="281" t="s">
        <v>536</v>
      </c>
      <c r="E93" s="281"/>
      <c r="F93" s="281"/>
      <c r="G93" s="281"/>
      <c r="H93" s="281"/>
    </row>
  </sheetData>
  <mergeCells count="13">
    <mergeCell ref="F88:H88"/>
    <mergeCell ref="F89:H89"/>
    <mergeCell ref="F91:H91"/>
    <mergeCell ref="D92:E92"/>
    <mergeCell ref="F92:H92"/>
    <mergeCell ref="D93:E93"/>
    <mergeCell ref="F93:H93"/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"/>
  <sheetViews>
    <sheetView workbookViewId="0">
      <pane xSplit="1" ySplit="7" topLeftCell="B46" activePane="bottomRight" state="frozen"/>
      <selection pane="topRight" activeCell="B1" sqref="B1"/>
      <selection pane="bottomLeft" activeCell="A8" sqref="A8"/>
      <selection pane="bottomRight" activeCell="B48" sqref="B48:H56"/>
    </sheetView>
  </sheetViews>
  <sheetFormatPr baseColWidth="10" defaultRowHeight="12.75" x14ac:dyDescent="0.2"/>
  <cols>
    <col min="1" max="1" width="5" style="133" customWidth="1"/>
    <col min="2" max="2" width="43" style="133" customWidth="1"/>
    <col min="3" max="3" width="12.85546875" style="133" customWidth="1"/>
    <col min="4" max="4" width="13.28515625" style="133" customWidth="1"/>
    <col min="5" max="5" width="15" style="133" customWidth="1"/>
    <col min="6" max="6" width="16.5703125" style="133" customWidth="1"/>
    <col min="7" max="7" width="13.42578125" style="133" customWidth="1"/>
    <col min="8" max="8" width="14" style="133" customWidth="1"/>
    <col min="9" max="9" width="15" style="133" customWidth="1"/>
    <col min="10" max="16384" width="11.42578125" style="133"/>
  </cols>
  <sheetData>
    <row r="1" spans="2:9" ht="13.5" thickBot="1" x14ac:dyDescent="0.25"/>
    <row r="2" spans="2:9" ht="13.5" thickBot="1" x14ac:dyDescent="0.25">
      <c r="B2" s="134" t="s">
        <v>44</v>
      </c>
      <c r="C2" s="135"/>
      <c r="D2" s="135"/>
      <c r="E2" s="135"/>
      <c r="F2" s="135"/>
      <c r="G2" s="135"/>
      <c r="H2" s="135"/>
      <c r="I2" s="136"/>
    </row>
    <row r="3" spans="2:9" ht="13.5" thickBot="1" x14ac:dyDescent="0.25">
      <c r="B3" s="137" t="s">
        <v>237</v>
      </c>
      <c r="C3" s="138"/>
      <c r="D3" s="138"/>
      <c r="E3" s="138"/>
      <c r="F3" s="138"/>
      <c r="G3" s="138"/>
      <c r="H3" s="138"/>
      <c r="I3" s="139"/>
    </row>
    <row r="4" spans="2:9" ht="13.5" thickBot="1" x14ac:dyDescent="0.25">
      <c r="B4" s="137" t="s">
        <v>45</v>
      </c>
      <c r="C4" s="138"/>
      <c r="D4" s="138"/>
      <c r="E4" s="138"/>
      <c r="F4" s="138"/>
      <c r="G4" s="138"/>
      <c r="H4" s="138"/>
      <c r="I4" s="139"/>
    </row>
    <row r="5" spans="2:9" ht="13.5" thickBot="1" x14ac:dyDescent="0.25">
      <c r="B5" s="137" t="s">
        <v>1</v>
      </c>
      <c r="C5" s="138"/>
      <c r="D5" s="138"/>
      <c r="E5" s="138"/>
      <c r="F5" s="138"/>
      <c r="G5" s="138"/>
      <c r="H5" s="138"/>
      <c r="I5" s="139"/>
    </row>
    <row r="6" spans="2:9" ht="76.5" x14ac:dyDescent="0.2">
      <c r="B6" s="140" t="s">
        <v>238</v>
      </c>
      <c r="C6" s="140" t="s">
        <v>239</v>
      </c>
      <c r="D6" s="140" t="s">
        <v>240</v>
      </c>
      <c r="E6" s="140" t="s">
        <v>241</v>
      </c>
      <c r="F6" s="140" t="s">
        <v>242</v>
      </c>
      <c r="G6" s="140" t="s">
        <v>243</v>
      </c>
      <c r="H6" s="140" t="s">
        <v>244</v>
      </c>
      <c r="I6" s="140" t="s">
        <v>245</v>
      </c>
    </row>
    <row r="7" spans="2:9" ht="13.5" thickBot="1" x14ac:dyDescent="0.25">
      <c r="B7" s="141" t="s">
        <v>53</v>
      </c>
      <c r="C7" s="141" t="s">
        <v>246</v>
      </c>
      <c r="D7" s="141" t="s">
        <v>247</v>
      </c>
      <c r="E7" s="141" t="s">
        <v>248</v>
      </c>
      <c r="F7" s="141" t="s">
        <v>249</v>
      </c>
      <c r="G7" s="141" t="s">
        <v>250</v>
      </c>
      <c r="H7" s="141" t="s">
        <v>251</v>
      </c>
      <c r="I7" s="141" t="s">
        <v>252</v>
      </c>
    </row>
    <row r="8" spans="2:9" ht="12.75" customHeight="1" x14ac:dyDescent="0.2">
      <c r="B8" s="142" t="s">
        <v>253</v>
      </c>
      <c r="C8" s="143">
        <f t="shared" ref="C8:I8" si="0">C9+C13</f>
        <v>0</v>
      </c>
      <c r="D8" s="143">
        <f t="shared" si="0"/>
        <v>0</v>
      </c>
      <c r="E8" s="143">
        <f t="shared" si="0"/>
        <v>0</v>
      </c>
      <c r="F8" s="143">
        <f t="shared" si="0"/>
        <v>0</v>
      </c>
      <c r="G8" s="143">
        <f t="shared" si="0"/>
        <v>0</v>
      </c>
      <c r="H8" s="143">
        <f t="shared" si="0"/>
        <v>0</v>
      </c>
      <c r="I8" s="143">
        <f t="shared" si="0"/>
        <v>0</v>
      </c>
    </row>
    <row r="9" spans="2:9" ht="12.75" customHeight="1" x14ac:dyDescent="0.2">
      <c r="B9" s="142" t="s">
        <v>254</v>
      </c>
      <c r="C9" s="143">
        <f t="shared" ref="C9:I9" si="1">SUM(C10:C12)</f>
        <v>0</v>
      </c>
      <c r="D9" s="143">
        <f t="shared" si="1"/>
        <v>0</v>
      </c>
      <c r="E9" s="143">
        <f t="shared" si="1"/>
        <v>0</v>
      </c>
      <c r="F9" s="143">
        <f t="shared" si="1"/>
        <v>0</v>
      </c>
      <c r="G9" s="143">
        <f t="shared" si="1"/>
        <v>0</v>
      </c>
      <c r="H9" s="143">
        <f t="shared" si="1"/>
        <v>0</v>
      </c>
      <c r="I9" s="143">
        <f t="shared" si="1"/>
        <v>0</v>
      </c>
    </row>
    <row r="10" spans="2:9" x14ac:dyDescent="0.2">
      <c r="B10" s="144" t="s">
        <v>255</v>
      </c>
      <c r="C10" s="143">
        <v>0</v>
      </c>
      <c r="D10" s="143">
        <v>0</v>
      </c>
      <c r="E10" s="143">
        <v>0</v>
      </c>
      <c r="F10" s="143"/>
      <c r="G10" s="145">
        <v>0</v>
      </c>
      <c r="H10" s="143">
        <v>0</v>
      </c>
      <c r="I10" s="143">
        <v>0</v>
      </c>
    </row>
    <row r="11" spans="2:9" x14ac:dyDescent="0.2">
      <c r="B11" s="144" t="s">
        <v>256</v>
      </c>
      <c r="C11" s="145">
        <v>0</v>
      </c>
      <c r="D11" s="145">
        <v>0</v>
      </c>
      <c r="E11" s="145">
        <v>0</v>
      </c>
      <c r="F11" s="145"/>
      <c r="G11" s="145">
        <v>0</v>
      </c>
      <c r="H11" s="145">
        <v>0</v>
      </c>
      <c r="I11" s="145">
        <v>0</v>
      </c>
    </row>
    <row r="12" spans="2:9" x14ac:dyDescent="0.2">
      <c r="B12" s="144" t="s">
        <v>257</v>
      </c>
      <c r="C12" s="145">
        <v>0</v>
      </c>
      <c r="D12" s="145">
        <v>0</v>
      </c>
      <c r="E12" s="145">
        <v>0</v>
      </c>
      <c r="F12" s="145"/>
      <c r="G12" s="145">
        <v>0</v>
      </c>
      <c r="H12" s="145">
        <v>0</v>
      </c>
      <c r="I12" s="145">
        <v>0</v>
      </c>
    </row>
    <row r="13" spans="2:9" ht="12.75" customHeight="1" x14ac:dyDescent="0.2">
      <c r="B13" s="142" t="s">
        <v>258</v>
      </c>
      <c r="C13" s="143">
        <f t="shared" ref="C13:I13" si="2">SUM(C14:C16)</f>
        <v>0</v>
      </c>
      <c r="D13" s="143">
        <f t="shared" si="2"/>
        <v>0</v>
      </c>
      <c r="E13" s="143">
        <f t="shared" si="2"/>
        <v>0</v>
      </c>
      <c r="F13" s="143">
        <f t="shared" si="2"/>
        <v>0</v>
      </c>
      <c r="G13" s="143">
        <f t="shared" si="2"/>
        <v>0</v>
      </c>
      <c r="H13" s="143">
        <f t="shared" si="2"/>
        <v>0</v>
      </c>
      <c r="I13" s="143">
        <f t="shared" si="2"/>
        <v>0</v>
      </c>
    </row>
    <row r="14" spans="2:9" x14ac:dyDescent="0.2">
      <c r="B14" s="144" t="s">
        <v>259</v>
      </c>
      <c r="C14" s="143">
        <v>0</v>
      </c>
      <c r="D14" s="143">
        <v>0</v>
      </c>
      <c r="E14" s="143">
        <v>0</v>
      </c>
      <c r="F14" s="143"/>
      <c r="G14" s="145">
        <v>0</v>
      </c>
      <c r="H14" s="143">
        <v>0</v>
      </c>
      <c r="I14" s="143">
        <v>0</v>
      </c>
    </row>
    <row r="15" spans="2:9" x14ac:dyDescent="0.2">
      <c r="B15" s="144" t="s">
        <v>260</v>
      </c>
      <c r="C15" s="145">
        <v>0</v>
      </c>
      <c r="D15" s="145">
        <v>0</v>
      </c>
      <c r="E15" s="145">
        <v>0</v>
      </c>
      <c r="F15" s="145"/>
      <c r="G15" s="145">
        <v>0</v>
      </c>
      <c r="H15" s="145">
        <v>0</v>
      </c>
      <c r="I15" s="145">
        <v>0</v>
      </c>
    </row>
    <row r="16" spans="2:9" x14ac:dyDescent="0.2">
      <c r="B16" s="144" t="s">
        <v>261</v>
      </c>
      <c r="C16" s="145">
        <v>0</v>
      </c>
      <c r="D16" s="145">
        <v>0</v>
      </c>
      <c r="E16" s="145">
        <v>0</v>
      </c>
      <c r="F16" s="145"/>
      <c r="G16" s="145">
        <v>0</v>
      </c>
      <c r="H16" s="145">
        <v>0</v>
      </c>
      <c r="I16" s="145">
        <v>0</v>
      </c>
    </row>
    <row r="17" spans="2:9" x14ac:dyDescent="0.2">
      <c r="B17" s="142" t="s">
        <v>262</v>
      </c>
      <c r="C17" s="143">
        <v>14839481.279999999</v>
      </c>
      <c r="D17" s="146"/>
      <c r="E17" s="146"/>
      <c r="F17" s="146"/>
      <c r="G17" s="147">
        <v>5720509.7000000002</v>
      </c>
      <c r="H17" s="146"/>
      <c r="I17" s="146"/>
    </row>
    <row r="18" spans="2:9" x14ac:dyDescent="0.2">
      <c r="B18" s="148"/>
      <c r="C18" s="145"/>
      <c r="D18" s="145"/>
      <c r="E18" s="145"/>
      <c r="F18" s="145"/>
      <c r="G18" s="145"/>
      <c r="H18" s="145"/>
      <c r="I18" s="145"/>
    </row>
    <row r="19" spans="2:9" ht="12.75" customHeight="1" x14ac:dyDescent="0.2">
      <c r="B19" s="149" t="s">
        <v>263</v>
      </c>
      <c r="C19" s="143">
        <f>C8+C17</f>
        <v>14839481.279999999</v>
      </c>
      <c r="D19" s="143">
        <f t="shared" ref="D19:I19" si="3">D8+D17</f>
        <v>0</v>
      </c>
      <c r="E19" s="143">
        <f t="shared" si="3"/>
        <v>0</v>
      </c>
      <c r="F19" s="143">
        <f t="shared" si="3"/>
        <v>0</v>
      </c>
      <c r="G19" s="143">
        <f t="shared" si="3"/>
        <v>5720509.7000000002</v>
      </c>
      <c r="H19" s="143">
        <f t="shared" si="3"/>
        <v>0</v>
      </c>
      <c r="I19" s="143">
        <f t="shared" si="3"/>
        <v>0</v>
      </c>
    </row>
    <row r="20" spans="2:9" x14ac:dyDescent="0.2">
      <c r="B20" s="142"/>
      <c r="C20" s="143"/>
      <c r="D20" s="143"/>
      <c r="E20" s="143"/>
      <c r="F20" s="143"/>
      <c r="G20" s="143"/>
      <c r="H20" s="143"/>
      <c r="I20" s="143"/>
    </row>
    <row r="21" spans="2:9" ht="12.75" customHeight="1" x14ac:dyDescent="0.2">
      <c r="B21" s="142" t="s">
        <v>264</v>
      </c>
      <c r="C21" s="143">
        <f t="shared" ref="C21:I21" si="4">SUM(C22:C24)</f>
        <v>0</v>
      </c>
      <c r="D21" s="143">
        <f t="shared" si="4"/>
        <v>0</v>
      </c>
      <c r="E21" s="143">
        <f t="shared" si="4"/>
        <v>0</v>
      </c>
      <c r="F21" s="143">
        <f t="shared" si="4"/>
        <v>0</v>
      </c>
      <c r="G21" s="143">
        <f t="shared" si="4"/>
        <v>0</v>
      </c>
      <c r="H21" s="143">
        <f t="shared" si="4"/>
        <v>0</v>
      </c>
      <c r="I21" s="143">
        <f t="shared" si="4"/>
        <v>0</v>
      </c>
    </row>
    <row r="22" spans="2:9" ht="12.75" customHeight="1" x14ac:dyDescent="0.2">
      <c r="B22" s="148" t="s">
        <v>265</v>
      </c>
      <c r="C22" s="145"/>
      <c r="D22" s="145"/>
      <c r="E22" s="145"/>
      <c r="F22" s="145"/>
      <c r="G22" s="145">
        <f>C22+D22-E22+F22</f>
        <v>0</v>
      </c>
      <c r="H22" s="145"/>
      <c r="I22" s="145"/>
    </row>
    <row r="23" spans="2:9" ht="12.75" customHeight="1" x14ac:dyDescent="0.2">
      <c r="B23" s="148" t="s">
        <v>266</v>
      </c>
      <c r="C23" s="145"/>
      <c r="D23" s="145"/>
      <c r="E23" s="145"/>
      <c r="F23" s="145"/>
      <c r="G23" s="145">
        <f>C23+D23-E23+F23</f>
        <v>0</v>
      </c>
      <c r="H23" s="145"/>
      <c r="I23" s="145"/>
    </row>
    <row r="24" spans="2:9" ht="12.75" customHeight="1" x14ac:dyDescent="0.2">
      <c r="B24" s="148" t="s">
        <v>267</v>
      </c>
      <c r="C24" s="145"/>
      <c r="D24" s="145"/>
      <c r="E24" s="145"/>
      <c r="F24" s="145"/>
      <c r="G24" s="145">
        <f>C24+D24-E24+F24</f>
        <v>0</v>
      </c>
      <c r="H24" s="145"/>
      <c r="I24" s="145"/>
    </row>
    <row r="25" spans="2:9" x14ac:dyDescent="0.2">
      <c r="B25" s="150"/>
      <c r="C25" s="151"/>
      <c r="D25" s="151"/>
      <c r="E25" s="151"/>
      <c r="F25" s="151"/>
      <c r="G25" s="151"/>
      <c r="H25" s="151"/>
      <c r="I25" s="151"/>
    </row>
    <row r="26" spans="2:9" ht="25.5" x14ac:dyDescent="0.2">
      <c r="B26" s="149" t="s">
        <v>268</v>
      </c>
      <c r="C26" s="143">
        <f t="shared" ref="C26:I26" si="5">SUM(C27:C29)</f>
        <v>0</v>
      </c>
      <c r="D26" s="143">
        <f t="shared" si="5"/>
        <v>0</v>
      </c>
      <c r="E26" s="143">
        <f t="shared" si="5"/>
        <v>0</v>
      </c>
      <c r="F26" s="143">
        <f t="shared" si="5"/>
        <v>0</v>
      </c>
      <c r="G26" s="143">
        <f t="shared" si="5"/>
        <v>0</v>
      </c>
      <c r="H26" s="143">
        <f t="shared" si="5"/>
        <v>0</v>
      </c>
      <c r="I26" s="143">
        <f t="shared" si="5"/>
        <v>0</v>
      </c>
    </row>
    <row r="27" spans="2:9" ht="12.75" customHeight="1" x14ac:dyDescent="0.2">
      <c r="B27" s="148" t="s">
        <v>269</v>
      </c>
      <c r="C27" s="145"/>
      <c r="D27" s="145"/>
      <c r="E27" s="145"/>
      <c r="F27" s="145"/>
      <c r="G27" s="145">
        <f>C27+D27-E27+F27</f>
        <v>0</v>
      </c>
      <c r="H27" s="145"/>
      <c r="I27" s="145"/>
    </row>
    <row r="28" spans="2:9" ht="12.75" customHeight="1" x14ac:dyDescent="0.2">
      <c r="B28" s="148" t="s">
        <v>270</v>
      </c>
      <c r="C28" s="145"/>
      <c r="D28" s="145"/>
      <c r="E28" s="145"/>
      <c r="F28" s="145"/>
      <c r="G28" s="145">
        <f>C28+D28-E28+F28</f>
        <v>0</v>
      </c>
      <c r="H28" s="145"/>
      <c r="I28" s="145"/>
    </row>
    <row r="29" spans="2:9" ht="12.75" customHeight="1" x14ac:dyDescent="0.2">
      <c r="B29" s="148" t="s">
        <v>271</v>
      </c>
      <c r="C29" s="145"/>
      <c r="D29" s="145"/>
      <c r="E29" s="145"/>
      <c r="F29" s="145"/>
      <c r="G29" s="145">
        <f>C29+D29-E29+F29</f>
        <v>0</v>
      </c>
      <c r="H29" s="145"/>
      <c r="I29" s="145"/>
    </row>
    <row r="30" spans="2:9" ht="13.5" thickBot="1" x14ac:dyDescent="0.25">
      <c r="B30" s="152"/>
      <c r="C30" s="153"/>
      <c r="D30" s="153"/>
      <c r="E30" s="153"/>
      <c r="F30" s="153"/>
      <c r="G30" s="153"/>
      <c r="H30" s="153"/>
      <c r="I30" s="153"/>
    </row>
    <row r="31" spans="2:9" ht="18.75" customHeight="1" x14ac:dyDescent="0.2">
      <c r="B31" s="154" t="s">
        <v>272</v>
      </c>
      <c r="C31" s="154"/>
      <c r="D31" s="154"/>
      <c r="E31" s="154"/>
      <c r="F31" s="154"/>
      <c r="G31" s="154"/>
      <c r="H31" s="154"/>
      <c r="I31" s="154"/>
    </row>
    <row r="32" spans="2:9" x14ac:dyDescent="0.2">
      <c r="B32" s="155" t="s">
        <v>273</v>
      </c>
      <c r="C32" s="156"/>
      <c r="D32" s="157"/>
      <c r="E32" s="157"/>
      <c r="F32" s="157"/>
      <c r="G32" s="157"/>
      <c r="H32" s="157"/>
      <c r="I32" s="157"/>
    </row>
    <row r="33" spans="2:9" ht="13.5" thickBot="1" x14ac:dyDescent="0.25">
      <c r="B33" s="158"/>
      <c r="C33" s="156"/>
      <c r="D33" s="156"/>
      <c r="E33" s="156"/>
      <c r="F33" s="156"/>
      <c r="G33" s="156"/>
      <c r="H33" s="156"/>
      <c r="I33" s="156"/>
    </row>
    <row r="34" spans="2:9" ht="38.25" customHeight="1" x14ac:dyDescent="0.2">
      <c r="B34" s="159" t="s">
        <v>274</v>
      </c>
      <c r="C34" s="159" t="s">
        <v>275</v>
      </c>
      <c r="D34" s="159" t="s">
        <v>276</v>
      </c>
      <c r="E34" s="160" t="s">
        <v>277</v>
      </c>
      <c r="F34" s="159" t="s">
        <v>278</v>
      </c>
      <c r="G34" s="160" t="s">
        <v>279</v>
      </c>
      <c r="H34" s="156"/>
      <c r="I34" s="156"/>
    </row>
    <row r="35" spans="2:9" ht="15.75" customHeight="1" thickBot="1" x14ac:dyDescent="0.25">
      <c r="B35" s="161"/>
      <c r="C35" s="161"/>
      <c r="D35" s="161"/>
      <c r="E35" s="162" t="s">
        <v>280</v>
      </c>
      <c r="F35" s="161"/>
      <c r="G35" s="162" t="s">
        <v>281</v>
      </c>
      <c r="H35" s="156"/>
      <c r="I35" s="156"/>
    </row>
    <row r="36" spans="2:9" x14ac:dyDescent="0.2">
      <c r="B36" s="163" t="s">
        <v>282</v>
      </c>
      <c r="C36" s="143">
        <f>SUM(C37:C39)</f>
        <v>0</v>
      </c>
      <c r="D36" s="143">
        <f>SUM(D37:D39)</f>
        <v>0</v>
      </c>
      <c r="E36" s="143">
        <f>SUM(E37:E39)</f>
        <v>0</v>
      </c>
      <c r="F36" s="143">
        <f>SUM(F37:F39)</f>
        <v>0</v>
      </c>
      <c r="G36" s="143">
        <f>SUM(G37:G39)</f>
        <v>0</v>
      </c>
      <c r="H36" s="156"/>
      <c r="I36" s="156"/>
    </row>
    <row r="37" spans="2:9" x14ac:dyDescent="0.2">
      <c r="B37" s="148" t="s">
        <v>283</v>
      </c>
      <c r="C37" s="145"/>
      <c r="D37" s="145"/>
      <c r="E37" s="145"/>
      <c r="F37" s="145"/>
      <c r="G37" s="145"/>
      <c r="H37" s="156"/>
      <c r="I37" s="156"/>
    </row>
    <row r="38" spans="2:9" x14ac:dyDescent="0.2">
      <c r="B38" s="148" t="s">
        <v>284</v>
      </c>
      <c r="C38" s="145"/>
      <c r="D38" s="145"/>
      <c r="E38" s="145"/>
      <c r="F38" s="145"/>
      <c r="G38" s="145"/>
      <c r="H38" s="156"/>
      <c r="I38" s="156"/>
    </row>
    <row r="39" spans="2:9" ht="13.5" thickBot="1" x14ac:dyDescent="0.25">
      <c r="B39" s="164" t="s">
        <v>285</v>
      </c>
      <c r="C39" s="165"/>
      <c r="D39" s="165"/>
      <c r="E39" s="165"/>
      <c r="F39" s="165"/>
      <c r="G39" s="165"/>
      <c r="H39" s="156"/>
      <c r="I39" s="156"/>
    </row>
    <row r="42" spans="2:9" ht="30" customHeight="1" x14ac:dyDescent="0.2">
      <c r="B42" s="166"/>
      <c r="C42" s="166"/>
      <c r="F42" s="166"/>
      <c r="G42" s="166"/>
      <c r="H42" s="166"/>
      <c r="I42" s="166"/>
    </row>
    <row r="43" spans="2:9" ht="15" customHeight="1" x14ac:dyDescent="0.2">
      <c r="B43" s="22"/>
      <c r="C43" s="22"/>
      <c r="F43" s="22"/>
      <c r="G43" s="22"/>
      <c r="H43" s="22"/>
      <c r="I43" s="22"/>
    </row>
    <row r="44" spans="2:9" ht="15" customHeight="1" x14ac:dyDescent="0.2">
      <c r="B44" s="108"/>
      <c r="C44" s="108"/>
      <c r="F44" s="108"/>
      <c r="G44" s="108"/>
      <c r="H44" s="108"/>
      <c r="I44" s="108"/>
    </row>
    <row r="45" spans="2:9" ht="30" customHeight="1" x14ac:dyDescent="0.2"/>
    <row r="48" spans="2:9" x14ac:dyDescent="0.2">
      <c r="B48" s="1"/>
      <c r="C48" s="79"/>
      <c r="D48" s="1"/>
      <c r="E48" s="79"/>
      <c r="F48" s="1"/>
      <c r="G48" s="1"/>
      <c r="H48" s="79"/>
    </row>
    <row r="49" spans="2:8" ht="15" x14ac:dyDescent="0.25">
      <c r="B49" s="275" t="s">
        <v>531</v>
      </c>
      <c r="C49"/>
      <c r="D49"/>
      <c r="E49"/>
      <c r="F49" s="276" t="s">
        <v>532</v>
      </c>
      <c r="G49" s="276"/>
      <c r="H49" s="276"/>
    </row>
    <row r="50" spans="2:8" ht="15" x14ac:dyDescent="0.25">
      <c r="B50" s="108" t="s">
        <v>533</v>
      </c>
      <c r="C50" s="1"/>
      <c r="D50"/>
      <c r="E50"/>
      <c r="F50" s="278" t="s">
        <v>534</v>
      </c>
      <c r="G50" s="279"/>
      <c r="H50" s="279"/>
    </row>
    <row r="51" spans="2:8" ht="15" x14ac:dyDescent="0.25">
      <c r="B51"/>
      <c r="C51" s="1"/>
      <c r="D51"/>
      <c r="E51"/>
      <c r="F51" s="1"/>
      <c r="G51" s="1"/>
      <c r="H51" s="1"/>
    </row>
    <row r="52" spans="2:8" ht="15" x14ac:dyDescent="0.25">
      <c r="B52"/>
      <c r="C52"/>
      <c r="D52"/>
      <c r="E52"/>
      <c r="F52" s="107"/>
      <c r="G52" s="107"/>
      <c r="H52" s="107"/>
    </row>
    <row r="53" spans="2:8" ht="15" x14ac:dyDescent="0.25">
      <c r="B53" s="21"/>
      <c r="C53" s="23"/>
      <c r="D53" s="280" t="s">
        <v>535</v>
      </c>
      <c r="E53" s="280"/>
      <c r="F53" s="280"/>
      <c r="G53" s="279"/>
      <c r="H53" s="279"/>
    </row>
    <row r="54" spans="2:8" x14ac:dyDescent="0.2">
      <c r="B54" s="23"/>
      <c r="C54" s="23"/>
      <c r="D54" s="281" t="s">
        <v>536</v>
      </c>
      <c r="E54" s="281"/>
      <c r="F54" s="281"/>
      <c r="G54" s="281"/>
      <c r="H54" s="281"/>
    </row>
  </sheetData>
  <mergeCells count="18">
    <mergeCell ref="D54:E54"/>
    <mergeCell ref="F54:H54"/>
    <mergeCell ref="B42:C42"/>
    <mergeCell ref="F42:I42"/>
    <mergeCell ref="F49:H49"/>
    <mergeCell ref="F50:H50"/>
    <mergeCell ref="F52:H52"/>
    <mergeCell ref="D53:E53"/>
    <mergeCell ref="F53:H53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topLeftCell="A20" workbookViewId="0">
      <selection sqref="A1:M34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4" t="s">
        <v>44</v>
      </c>
      <c r="C2" s="135"/>
      <c r="D2" s="135"/>
      <c r="E2" s="135"/>
      <c r="F2" s="135"/>
      <c r="G2" s="135"/>
      <c r="H2" s="135"/>
      <c r="I2" s="135"/>
      <c r="J2" s="135"/>
      <c r="K2" s="135"/>
      <c r="L2" s="136"/>
    </row>
    <row r="3" spans="2:12" ht="15.75" thickBot="1" x14ac:dyDescent="0.3">
      <c r="B3" s="137" t="s">
        <v>286</v>
      </c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2:12" ht="15.75" thickBot="1" x14ac:dyDescent="0.3">
      <c r="B4" s="137" t="s">
        <v>45</v>
      </c>
      <c r="C4" s="138"/>
      <c r="D4" s="138"/>
      <c r="E4" s="138"/>
      <c r="F4" s="138"/>
      <c r="G4" s="138"/>
      <c r="H4" s="138"/>
      <c r="I4" s="138"/>
      <c r="J4" s="138"/>
      <c r="K4" s="138"/>
      <c r="L4" s="139"/>
    </row>
    <row r="5" spans="2:12" ht="15.75" thickBot="1" x14ac:dyDescent="0.3">
      <c r="B5" s="137" t="s">
        <v>1</v>
      </c>
      <c r="C5" s="138"/>
      <c r="D5" s="138"/>
      <c r="E5" s="138"/>
      <c r="F5" s="138"/>
      <c r="G5" s="138"/>
      <c r="H5" s="138"/>
      <c r="I5" s="138"/>
      <c r="J5" s="138"/>
      <c r="K5" s="138"/>
      <c r="L5" s="139"/>
    </row>
    <row r="6" spans="2:12" ht="102" x14ac:dyDescent="0.25">
      <c r="B6" s="167" t="s">
        <v>287</v>
      </c>
      <c r="C6" s="168" t="s">
        <v>288</v>
      </c>
      <c r="D6" s="168" t="s">
        <v>289</v>
      </c>
      <c r="E6" s="168" t="s">
        <v>290</v>
      </c>
      <c r="F6" s="168" t="s">
        <v>291</v>
      </c>
      <c r="G6" s="168" t="s">
        <v>292</v>
      </c>
      <c r="H6" s="168" t="s">
        <v>293</v>
      </c>
      <c r="I6" s="168" t="s">
        <v>294</v>
      </c>
      <c r="J6" s="168" t="s">
        <v>295</v>
      </c>
      <c r="K6" s="168" t="s">
        <v>296</v>
      </c>
      <c r="L6" s="168" t="s">
        <v>297</v>
      </c>
    </row>
    <row r="7" spans="2:12" ht="15.75" thickBot="1" x14ac:dyDescent="0.3">
      <c r="B7" s="141" t="s">
        <v>53</v>
      </c>
      <c r="C7" s="141" t="s">
        <v>246</v>
      </c>
      <c r="D7" s="141" t="s">
        <v>247</v>
      </c>
      <c r="E7" s="141" t="s">
        <v>248</v>
      </c>
      <c r="F7" s="141" t="s">
        <v>249</v>
      </c>
      <c r="G7" s="141" t="s">
        <v>298</v>
      </c>
      <c r="H7" s="141" t="s">
        <v>251</v>
      </c>
      <c r="I7" s="141" t="s">
        <v>252</v>
      </c>
      <c r="J7" s="141" t="s">
        <v>299</v>
      </c>
      <c r="K7" s="141" t="s">
        <v>300</v>
      </c>
      <c r="L7" s="141" t="s">
        <v>301</v>
      </c>
    </row>
    <row r="8" spans="2:12" x14ac:dyDescent="0.25">
      <c r="B8" s="169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2:12" ht="25.5" x14ac:dyDescent="0.25">
      <c r="B9" s="171" t="s">
        <v>302</v>
      </c>
      <c r="C9" s="143">
        <f>SUM(C10:C13)</f>
        <v>0</v>
      </c>
      <c r="D9" s="143">
        <f t="shared" ref="D9:L9" si="0">SUM(D10:D13)</f>
        <v>0</v>
      </c>
      <c r="E9" s="143">
        <f t="shared" si="0"/>
        <v>0</v>
      </c>
      <c r="F9" s="143">
        <f t="shared" si="0"/>
        <v>0</v>
      </c>
      <c r="G9" s="143">
        <f t="shared" si="0"/>
        <v>0</v>
      </c>
      <c r="H9" s="143">
        <f t="shared" si="0"/>
        <v>0</v>
      </c>
      <c r="I9" s="143">
        <f t="shared" si="0"/>
        <v>0</v>
      </c>
      <c r="J9" s="143">
        <f t="shared" si="0"/>
        <v>0</v>
      </c>
      <c r="K9" s="143">
        <f t="shared" si="0"/>
        <v>0</v>
      </c>
      <c r="L9" s="143">
        <f t="shared" si="0"/>
        <v>0</v>
      </c>
    </row>
    <row r="10" spans="2:12" x14ac:dyDescent="0.25">
      <c r="B10" s="172" t="s">
        <v>303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>
        <f>F10-K10</f>
        <v>0</v>
      </c>
    </row>
    <row r="11" spans="2:12" x14ac:dyDescent="0.25">
      <c r="B11" s="172" t="s">
        <v>304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>
        <f t="shared" ref="L11:L20" si="1">F11-K11</f>
        <v>0</v>
      </c>
    </row>
    <row r="12" spans="2:12" x14ac:dyDescent="0.25">
      <c r="B12" s="172" t="s">
        <v>305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>
        <f t="shared" si="1"/>
        <v>0</v>
      </c>
    </row>
    <row r="13" spans="2:12" x14ac:dyDescent="0.25">
      <c r="B13" s="172" t="s">
        <v>306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>
        <f t="shared" si="1"/>
        <v>0</v>
      </c>
    </row>
    <row r="14" spans="2:12" x14ac:dyDescent="0.25">
      <c r="B14" s="173"/>
      <c r="C14" s="145"/>
      <c r="D14" s="145"/>
      <c r="E14" s="145"/>
      <c r="F14" s="145"/>
      <c r="G14" s="145"/>
      <c r="H14" s="145"/>
      <c r="I14" s="145"/>
      <c r="J14" s="145"/>
      <c r="K14" s="145"/>
      <c r="L14" s="145">
        <f t="shared" si="1"/>
        <v>0</v>
      </c>
    </row>
    <row r="15" spans="2:12" x14ac:dyDescent="0.25">
      <c r="B15" s="171" t="s">
        <v>307</v>
      </c>
      <c r="C15" s="143">
        <f>SUM(C16:C19)</f>
        <v>0</v>
      </c>
      <c r="D15" s="143">
        <f t="shared" ref="D15:L15" si="2">SUM(D16:D19)</f>
        <v>0</v>
      </c>
      <c r="E15" s="143">
        <f t="shared" si="2"/>
        <v>0</v>
      </c>
      <c r="F15" s="143">
        <f t="shared" si="2"/>
        <v>0</v>
      </c>
      <c r="G15" s="143">
        <f t="shared" si="2"/>
        <v>0</v>
      </c>
      <c r="H15" s="143">
        <f t="shared" si="2"/>
        <v>0</v>
      </c>
      <c r="I15" s="143">
        <f t="shared" si="2"/>
        <v>0</v>
      </c>
      <c r="J15" s="143">
        <f t="shared" si="2"/>
        <v>0</v>
      </c>
      <c r="K15" s="143">
        <f t="shared" si="2"/>
        <v>0</v>
      </c>
      <c r="L15" s="143">
        <f t="shared" si="2"/>
        <v>0</v>
      </c>
    </row>
    <row r="16" spans="2:12" x14ac:dyDescent="0.25">
      <c r="B16" s="172" t="s">
        <v>308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>
        <f t="shared" si="1"/>
        <v>0</v>
      </c>
    </row>
    <row r="17" spans="2:12" x14ac:dyDescent="0.25">
      <c r="B17" s="172" t="s">
        <v>309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>
        <f t="shared" si="1"/>
        <v>0</v>
      </c>
    </row>
    <row r="18" spans="2:12" x14ac:dyDescent="0.25">
      <c r="B18" s="172" t="s">
        <v>310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>
        <f t="shared" si="1"/>
        <v>0</v>
      </c>
    </row>
    <row r="19" spans="2:12" x14ac:dyDescent="0.25">
      <c r="B19" s="172" t="s">
        <v>311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>
        <f t="shared" si="1"/>
        <v>0</v>
      </c>
    </row>
    <row r="20" spans="2:12" x14ac:dyDescent="0.25">
      <c r="B20" s="173"/>
      <c r="C20" s="145"/>
      <c r="D20" s="145"/>
      <c r="E20" s="145"/>
      <c r="F20" s="145"/>
      <c r="G20" s="145"/>
      <c r="H20" s="145"/>
      <c r="I20" s="145"/>
      <c r="J20" s="145"/>
      <c r="K20" s="145"/>
      <c r="L20" s="145">
        <f t="shared" si="1"/>
        <v>0</v>
      </c>
    </row>
    <row r="21" spans="2:12" ht="38.25" x14ac:dyDescent="0.25">
      <c r="B21" s="171" t="s">
        <v>312</v>
      </c>
      <c r="C21" s="143">
        <f>C9+C15</f>
        <v>0</v>
      </c>
      <c r="D21" s="143">
        <f t="shared" ref="D21:L21" si="3">D9+D15</f>
        <v>0</v>
      </c>
      <c r="E21" s="143">
        <f t="shared" si="3"/>
        <v>0</v>
      </c>
      <c r="F21" s="143">
        <f t="shared" si="3"/>
        <v>0</v>
      </c>
      <c r="G21" s="143">
        <f t="shared" si="3"/>
        <v>0</v>
      </c>
      <c r="H21" s="143">
        <f t="shared" si="3"/>
        <v>0</v>
      </c>
      <c r="I21" s="143">
        <f t="shared" si="3"/>
        <v>0</v>
      </c>
      <c r="J21" s="143">
        <f t="shared" si="3"/>
        <v>0</v>
      </c>
      <c r="K21" s="143">
        <f t="shared" si="3"/>
        <v>0</v>
      </c>
      <c r="L21" s="143">
        <f t="shared" si="3"/>
        <v>0</v>
      </c>
    </row>
    <row r="22" spans="2:12" ht="15.75" thickBot="1" x14ac:dyDescent="0.3"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5" spans="2:12" ht="30" customHeight="1" x14ac:dyDescent="0.25">
      <c r="C25" s="176"/>
      <c r="D25" s="176"/>
      <c r="E25" s="176"/>
      <c r="H25" s="176"/>
      <c r="I25" s="176"/>
      <c r="J25" s="176"/>
    </row>
    <row r="26" spans="2:12" ht="15" customHeight="1" x14ac:dyDescent="0.25">
      <c r="C26" s="22"/>
      <c r="D26" s="22"/>
      <c r="E26" s="22"/>
      <c r="H26" s="22"/>
      <c r="I26" s="22"/>
      <c r="J26" s="22"/>
    </row>
    <row r="27" spans="2:12" ht="15" customHeight="1" x14ac:dyDescent="0.25">
      <c r="C27" s="1"/>
      <c r="D27" s="79"/>
      <c r="E27" s="1"/>
      <c r="F27" s="79"/>
      <c r="G27" s="1"/>
      <c r="H27" s="1"/>
      <c r="I27" s="79"/>
      <c r="J27" s="108"/>
    </row>
    <row r="28" spans="2:12" ht="30" customHeight="1" x14ac:dyDescent="0.25">
      <c r="C28" s="275" t="s">
        <v>531</v>
      </c>
      <c r="G28" s="276" t="s">
        <v>532</v>
      </c>
      <c r="H28" s="276"/>
      <c r="I28" s="276"/>
    </row>
    <row r="29" spans="2:12" x14ac:dyDescent="0.25">
      <c r="C29" s="108" t="s">
        <v>533</v>
      </c>
      <c r="D29" s="1"/>
      <c r="G29" s="278" t="s">
        <v>534</v>
      </c>
      <c r="H29" s="279"/>
      <c r="I29" s="279"/>
    </row>
    <row r="30" spans="2:12" x14ac:dyDescent="0.25">
      <c r="D30" s="1"/>
      <c r="G30" s="1"/>
      <c r="H30" s="1"/>
      <c r="I30" s="1"/>
    </row>
    <row r="31" spans="2:12" x14ac:dyDescent="0.25">
      <c r="G31" s="107"/>
      <c r="H31" s="107"/>
      <c r="I31" s="107"/>
    </row>
    <row r="32" spans="2:12" x14ac:dyDescent="0.25">
      <c r="C32" s="21"/>
      <c r="D32" s="23"/>
      <c r="E32" s="280" t="s">
        <v>535</v>
      </c>
      <c r="F32" s="280"/>
      <c r="G32" s="280"/>
      <c r="H32" s="279"/>
      <c r="I32" s="279"/>
    </row>
    <row r="33" spans="3:9" x14ac:dyDescent="0.25">
      <c r="C33" s="23"/>
      <c r="D33" s="23"/>
      <c r="E33" s="281" t="s">
        <v>536</v>
      </c>
      <c r="F33" s="281"/>
      <c r="G33" s="281"/>
      <c r="H33" s="281"/>
      <c r="I33" s="281"/>
    </row>
    <row r="34" spans="3:9" x14ac:dyDescent="0.25">
      <c r="C34" s="133"/>
      <c r="D34" s="133"/>
      <c r="E34" s="133"/>
      <c r="F34" s="133"/>
      <c r="G34" s="133"/>
      <c r="H34" s="133"/>
      <c r="I34" s="133"/>
    </row>
    <row r="35" spans="3:9" x14ac:dyDescent="0.25">
      <c r="C35" s="133"/>
      <c r="D35" s="133"/>
      <c r="E35" s="133"/>
      <c r="F35" s="133"/>
      <c r="G35" s="133"/>
      <c r="H35" s="133"/>
      <c r="I35" s="133"/>
    </row>
  </sheetData>
  <mergeCells count="13">
    <mergeCell ref="E32:F32"/>
    <mergeCell ref="G32:I32"/>
    <mergeCell ref="E33:F33"/>
    <mergeCell ref="G33:I33"/>
    <mergeCell ref="G28:I28"/>
    <mergeCell ref="G29:I29"/>
    <mergeCell ref="G31:I31"/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opLeftCell="A5" workbookViewId="0">
      <selection sqref="A1:K20"/>
    </sheetView>
  </sheetViews>
  <sheetFormatPr baseColWidth="10" defaultRowHeight="15" x14ac:dyDescent="0.25"/>
  <cols>
    <col min="1" max="1" width="38.7109375" customWidth="1"/>
    <col min="2" max="3" width="22.28515625" customWidth="1"/>
    <col min="4" max="4" width="22.5703125" customWidth="1"/>
    <col min="5" max="5" width="27" customWidth="1"/>
    <col min="6" max="6" width="16.7109375" customWidth="1"/>
    <col min="8" max="8" width="17.140625" customWidth="1"/>
    <col min="9" max="9" width="14.28515625" customWidth="1"/>
  </cols>
  <sheetData>
    <row r="1" spans="1:11" x14ac:dyDescent="0.25">
      <c r="A1" s="177" t="s">
        <v>313</v>
      </c>
      <c r="B1" s="178"/>
      <c r="C1" s="178"/>
      <c r="D1" s="178"/>
      <c r="E1" s="178"/>
      <c r="F1" s="178"/>
    </row>
    <row r="2" spans="1:11" x14ac:dyDescent="0.25">
      <c r="A2" s="179" t="s">
        <v>314</v>
      </c>
      <c r="B2" s="180"/>
      <c r="C2" s="180"/>
      <c r="D2" s="180"/>
      <c r="E2" s="180"/>
      <c r="F2" s="180"/>
    </row>
    <row r="3" spans="1:11" ht="15.75" thickBot="1" x14ac:dyDescent="0.3">
      <c r="A3" s="181" t="s">
        <v>315</v>
      </c>
      <c r="B3" s="182"/>
      <c r="C3" s="182"/>
      <c r="D3" s="182"/>
      <c r="E3" s="182"/>
      <c r="F3" s="182"/>
    </row>
    <row r="4" spans="1:11" ht="75" customHeight="1" x14ac:dyDescent="0.25">
      <c r="A4" s="183" t="s">
        <v>316</v>
      </c>
      <c r="B4" s="183" t="s">
        <v>317</v>
      </c>
      <c r="C4" s="183" t="s">
        <v>318</v>
      </c>
      <c r="D4" s="183" t="s">
        <v>319</v>
      </c>
      <c r="E4" s="183" t="s">
        <v>320</v>
      </c>
      <c r="F4" s="184" t="s">
        <v>321</v>
      </c>
      <c r="G4" s="185"/>
      <c r="H4" s="186"/>
      <c r="I4" s="187" t="s">
        <v>322</v>
      </c>
      <c r="J4" s="188"/>
    </row>
    <row r="5" spans="1:11" ht="39.75" thickBot="1" x14ac:dyDescent="0.3">
      <c r="A5" s="189"/>
      <c r="B5" s="189"/>
      <c r="C5" s="189"/>
      <c r="D5" s="189"/>
      <c r="E5" s="189"/>
      <c r="F5" s="190"/>
      <c r="G5" s="191" t="s">
        <v>323</v>
      </c>
      <c r="H5" s="192" t="s">
        <v>324</v>
      </c>
      <c r="I5" s="192" t="s">
        <v>325</v>
      </c>
      <c r="J5" s="193" t="s">
        <v>326</v>
      </c>
      <c r="K5" s="194"/>
    </row>
    <row r="6" spans="1:11" ht="15.75" thickBot="1" x14ac:dyDescent="0.3">
      <c r="A6" s="195"/>
      <c r="B6" s="196"/>
      <c r="C6" s="197"/>
      <c r="D6" s="198"/>
      <c r="E6" s="198"/>
      <c r="F6" s="199"/>
      <c r="G6" s="200"/>
      <c r="H6" s="200"/>
      <c r="I6" s="200"/>
      <c r="J6" s="200"/>
    </row>
    <row r="7" spans="1:11" ht="15.75" thickBot="1" x14ac:dyDescent="0.3">
      <c r="A7" s="195"/>
      <c r="B7" s="198"/>
      <c r="C7" s="198"/>
      <c r="D7" s="198"/>
      <c r="E7" s="198"/>
      <c r="F7" s="201"/>
      <c r="G7" s="200"/>
      <c r="H7" s="200"/>
      <c r="I7" s="200"/>
      <c r="J7" s="200"/>
    </row>
    <row r="8" spans="1:11" ht="15.75" thickBot="1" x14ac:dyDescent="0.3">
      <c r="A8" s="195"/>
      <c r="B8" s="198"/>
      <c r="C8" s="198"/>
      <c r="D8" s="198"/>
      <c r="E8" s="198"/>
      <c r="F8" s="201"/>
      <c r="G8" s="200"/>
      <c r="H8" s="200"/>
      <c r="I8" s="200"/>
      <c r="J8" s="200"/>
    </row>
    <row r="10" spans="1:11" x14ac:dyDescent="0.25">
      <c r="A10" t="s">
        <v>327</v>
      </c>
    </row>
    <row r="12" spans="1:11" x14ac:dyDescent="0.25">
      <c r="A12" s="202" t="s">
        <v>328</v>
      </c>
      <c r="B12" s="203" t="s">
        <v>329</v>
      </c>
      <c r="C12" s="203"/>
      <c r="D12" s="203"/>
      <c r="E12" s="203" t="s">
        <v>330</v>
      </c>
      <c r="F12" s="203"/>
      <c r="G12" s="204"/>
      <c r="H12" s="204"/>
    </row>
    <row r="13" spans="1:11" x14ac:dyDescent="0.25">
      <c r="A13" s="202"/>
      <c r="B13" s="205"/>
      <c r="C13" s="206"/>
      <c r="D13" s="206"/>
      <c r="E13" s="202"/>
      <c r="G13" s="205"/>
      <c r="H13" s="205"/>
    </row>
    <row r="14" spans="1:11" x14ac:dyDescent="0.25">
      <c r="A14" s="202"/>
      <c r="B14" s="205"/>
      <c r="C14" s="206"/>
      <c r="D14" s="206"/>
      <c r="E14" s="202"/>
      <c r="G14" s="205"/>
      <c r="H14" s="205"/>
    </row>
    <row r="15" spans="1:11" x14ac:dyDescent="0.25">
      <c r="A15" s="205"/>
      <c r="B15" s="205"/>
      <c r="C15" s="205"/>
      <c r="D15" s="205"/>
      <c r="E15" s="205"/>
      <c r="G15" s="205"/>
      <c r="H15" s="205"/>
    </row>
    <row r="16" spans="1:11" x14ac:dyDescent="0.25">
      <c r="A16" s="205"/>
      <c r="B16" s="205"/>
      <c r="C16" s="205"/>
      <c r="D16" s="205"/>
      <c r="E16" s="204"/>
      <c r="G16" s="205"/>
      <c r="H16" s="205"/>
    </row>
    <row r="17" spans="1:8" x14ac:dyDescent="0.25">
      <c r="A17" s="207" t="s">
        <v>331</v>
      </c>
      <c r="B17" s="203" t="s">
        <v>332</v>
      </c>
      <c r="C17" s="203"/>
      <c r="D17" s="203"/>
      <c r="E17" s="203" t="s">
        <v>333</v>
      </c>
      <c r="F17" s="203"/>
      <c r="G17" s="204"/>
      <c r="H17" s="204"/>
    </row>
    <row r="18" spans="1:8" x14ac:dyDescent="0.25">
      <c r="A18" s="207"/>
      <c r="B18" s="208"/>
      <c r="C18" s="208"/>
      <c r="D18" s="209"/>
      <c r="E18" s="209"/>
      <c r="F18" s="209"/>
    </row>
  </sheetData>
  <mergeCells count="15">
    <mergeCell ref="I4:J4"/>
    <mergeCell ref="B12:D12"/>
    <mergeCell ref="E12:F12"/>
    <mergeCell ref="A17:A18"/>
    <mergeCell ref="B17:D17"/>
    <mergeCell ref="E17:F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5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62"/>
  <sheetViews>
    <sheetView workbookViewId="0">
      <pane ySplit="8" topLeftCell="A142" activePane="bottomLeft" state="frozen"/>
      <selection pane="bottomLeft" sqref="A1:J149"/>
    </sheetView>
  </sheetViews>
  <sheetFormatPr baseColWidth="10" defaultColWidth="11" defaultRowHeight="12.75" x14ac:dyDescent="0.2"/>
  <cols>
    <col min="1" max="1" width="4.42578125" style="1" customWidth="1"/>
    <col min="2" max="2" width="7.7109375" style="1" customWidth="1"/>
    <col min="3" max="3" width="33.28515625" style="1" customWidth="1"/>
    <col min="4" max="4" width="14" style="1" customWidth="1"/>
    <col min="5" max="5" width="13.28515625" style="1" customWidth="1"/>
    <col min="6" max="6" width="12.85546875" style="1" customWidth="1"/>
    <col min="7" max="7" width="13" style="1" customWidth="1"/>
    <col min="8" max="8" width="14.28515625" style="1" customWidth="1"/>
    <col min="9" max="9" width="13.5703125" style="1" customWidth="1"/>
    <col min="10" max="16384" width="11" style="1"/>
  </cols>
  <sheetData>
    <row r="1" spans="2:9" ht="13.5" thickBot="1" x14ac:dyDescent="0.25"/>
    <row r="2" spans="2:9" x14ac:dyDescent="0.2">
      <c r="B2" s="210" t="s">
        <v>44</v>
      </c>
      <c r="C2" s="211"/>
      <c r="D2" s="211"/>
      <c r="E2" s="211"/>
      <c r="F2" s="211"/>
      <c r="G2" s="211"/>
      <c r="H2" s="211"/>
      <c r="I2" s="212"/>
    </row>
    <row r="3" spans="2:9" x14ac:dyDescent="0.2">
      <c r="B3" s="110" t="s">
        <v>334</v>
      </c>
      <c r="C3" s="111"/>
      <c r="D3" s="111"/>
      <c r="E3" s="111"/>
      <c r="F3" s="111"/>
      <c r="G3" s="111"/>
      <c r="H3" s="111"/>
      <c r="I3" s="112"/>
    </row>
    <row r="4" spans="2:9" x14ac:dyDescent="0.2">
      <c r="B4" s="110" t="s">
        <v>335</v>
      </c>
      <c r="C4" s="111"/>
      <c r="D4" s="111"/>
      <c r="E4" s="111"/>
      <c r="F4" s="111"/>
      <c r="G4" s="111"/>
      <c r="H4" s="111"/>
      <c r="I4" s="112"/>
    </row>
    <row r="5" spans="2:9" x14ac:dyDescent="0.2">
      <c r="B5" s="110" t="s">
        <v>45</v>
      </c>
      <c r="C5" s="111"/>
      <c r="D5" s="111"/>
      <c r="E5" s="111"/>
      <c r="F5" s="111"/>
      <c r="G5" s="111"/>
      <c r="H5" s="111"/>
      <c r="I5" s="112"/>
    </row>
    <row r="6" spans="2:9" ht="13.5" thickBot="1" x14ac:dyDescent="0.25">
      <c r="B6" s="113" t="s">
        <v>1</v>
      </c>
      <c r="C6" s="114"/>
      <c r="D6" s="114"/>
      <c r="E6" s="114"/>
      <c r="F6" s="114"/>
      <c r="G6" s="114"/>
      <c r="H6" s="114"/>
      <c r="I6" s="115"/>
    </row>
    <row r="7" spans="2:9" ht="13.5" customHeight="1" thickBot="1" x14ac:dyDescent="0.25">
      <c r="B7" s="210" t="s">
        <v>2</v>
      </c>
      <c r="C7" s="212"/>
      <c r="D7" s="213" t="s">
        <v>336</v>
      </c>
      <c r="E7" s="214"/>
      <c r="F7" s="214"/>
      <c r="G7" s="214"/>
      <c r="H7" s="215"/>
      <c r="I7" s="75" t="s">
        <v>337</v>
      </c>
    </row>
    <row r="8" spans="2:9" ht="26.25" thickBot="1" x14ac:dyDescent="0.25">
      <c r="B8" s="113"/>
      <c r="C8" s="115"/>
      <c r="D8" s="4" t="s">
        <v>4</v>
      </c>
      <c r="E8" s="4" t="s">
        <v>50</v>
      </c>
      <c r="F8" s="4" t="s">
        <v>51</v>
      </c>
      <c r="G8" s="4" t="s">
        <v>5</v>
      </c>
      <c r="H8" s="4" t="s">
        <v>22</v>
      </c>
      <c r="I8" s="76"/>
    </row>
    <row r="9" spans="2:9" x14ac:dyDescent="0.2">
      <c r="B9" s="216" t="s">
        <v>338</v>
      </c>
      <c r="C9" s="217"/>
      <c r="D9" s="218">
        <f t="shared" ref="D9:I9" si="0">SUM(D10:D71)</f>
        <v>201086748.34000006</v>
      </c>
      <c r="E9" s="218">
        <f t="shared" si="0"/>
        <v>31753256.350000001</v>
      </c>
      <c r="F9" s="218">
        <f t="shared" si="0"/>
        <v>232840004.68999997</v>
      </c>
      <c r="G9" s="218">
        <f t="shared" si="0"/>
        <v>49937559.520000011</v>
      </c>
      <c r="H9" s="218">
        <f t="shared" si="0"/>
        <v>49937559.520000011</v>
      </c>
      <c r="I9" s="218">
        <f t="shared" si="0"/>
        <v>182902445.17000002</v>
      </c>
    </row>
    <row r="10" spans="2:9" ht="12.75" customHeight="1" x14ac:dyDescent="0.2">
      <c r="B10" s="219" t="s">
        <v>339</v>
      </c>
      <c r="C10" s="220"/>
      <c r="D10" s="221">
        <v>4001220.45</v>
      </c>
      <c r="E10" s="221">
        <v>372004.81</v>
      </c>
      <c r="F10" s="221">
        <f t="shared" ref="F10:F71" si="1">D10+E10</f>
        <v>4373225.26</v>
      </c>
      <c r="G10" s="221">
        <v>453409.73</v>
      </c>
      <c r="H10" s="221">
        <v>453409.73</v>
      </c>
      <c r="I10" s="86">
        <f t="shared" ref="I10:I71" si="2">F10-G10</f>
        <v>3919815.53</v>
      </c>
    </row>
    <row r="11" spans="2:9" ht="12.75" customHeight="1" x14ac:dyDescent="0.2">
      <c r="B11" s="219" t="s">
        <v>340</v>
      </c>
      <c r="C11" s="220"/>
      <c r="D11" s="122">
        <v>1255967.5900000001</v>
      </c>
      <c r="E11" s="122">
        <v>474937.69</v>
      </c>
      <c r="F11" s="122">
        <f t="shared" si="1"/>
        <v>1730905.28</v>
      </c>
      <c r="G11" s="122">
        <v>315478.48</v>
      </c>
      <c r="H11" s="122">
        <v>315478.48</v>
      </c>
      <c r="I11" s="86">
        <f t="shared" si="2"/>
        <v>1415426.8</v>
      </c>
    </row>
    <row r="12" spans="2:9" ht="12.75" customHeight="1" x14ac:dyDescent="0.2">
      <c r="B12" s="219" t="s">
        <v>341</v>
      </c>
      <c r="C12" s="220"/>
      <c r="D12" s="122">
        <v>12818432.43</v>
      </c>
      <c r="E12" s="122">
        <v>-1537936.76</v>
      </c>
      <c r="F12" s="122">
        <f t="shared" si="1"/>
        <v>11280495.67</v>
      </c>
      <c r="G12" s="122">
        <v>2695602</v>
      </c>
      <c r="H12" s="122">
        <v>2695602</v>
      </c>
      <c r="I12" s="86">
        <f t="shared" si="2"/>
        <v>8584893.6699999999</v>
      </c>
    </row>
    <row r="13" spans="2:9" ht="12.75" customHeight="1" x14ac:dyDescent="0.2">
      <c r="B13" s="219" t="s">
        <v>342</v>
      </c>
      <c r="C13" s="220"/>
      <c r="D13" s="122">
        <v>27564954.760000002</v>
      </c>
      <c r="E13" s="122">
        <v>-640990.80000000005</v>
      </c>
      <c r="F13" s="122">
        <f t="shared" si="1"/>
        <v>26923963.960000001</v>
      </c>
      <c r="G13" s="122">
        <v>5133047</v>
      </c>
      <c r="H13" s="122">
        <v>5133047</v>
      </c>
      <c r="I13" s="86">
        <f t="shared" si="2"/>
        <v>21790916.960000001</v>
      </c>
    </row>
    <row r="14" spans="2:9" ht="12.75" customHeight="1" x14ac:dyDescent="0.2">
      <c r="B14" s="219" t="s">
        <v>343</v>
      </c>
      <c r="C14" s="220"/>
      <c r="D14" s="122">
        <v>2592517</v>
      </c>
      <c r="E14" s="122">
        <v>601297.9</v>
      </c>
      <c r="F14" s="122">
        <f t="shared" si="1"/>
        <v>3193814.9</v>
      </c>
      <c r="G14" s="122">
        <v>388133</v>
      </c>
      <c r="H14" s="122">
        <v>388133</v>
      </c>
      <c r="I14" s="86">
        <f t="shared" si="2"/>
        <v>2805681.9</v>
      </c>
    </row>
    <row r="15" spans="2:9" ht="12.75" customHeight="1" x14ac:dyDescent="0.2">
      <c r="B15" s="219" t="s">
        <v>344</v>
      </c>
      <c r="C15" s="220"/>
      <c r="D15" s="122">
        <v>2823973.57</v>
      </c>
      <c r="E15" s="122">
        <v>2898895.63</v>
      </c>
      <c r="F15" s="122">
        <f t="shared" si="1"/>
        <v>5722869.1999999993</v>
      </c>
      <c r="G15" s="122">
        <v>604902.78</v>
      </c>
      <c r="H15" s="122">
        <v>604902.78</v>
      </c>
      <c r="I15" s="86">
        <f t="shared" si="2"/>
        <v>5117966.419999999</v>
      </c>
    </row>
    <row r="16" spans="2:9" ht="12.75" customHeight="1" x14ac:dyDescent="0.2">
      <c r="B16" s="219" t="s">
        <v>345</v>
      </c>
      <c r="C16" s="220"/>
      <c r="D16" s="122">
        <v>1032694.2</v>
      </c>
      <c r="E16" s="122">
        <v>270813.40000000002</v>
      </c>
      <c r="F16" s="122">
        <f t="shared" si="1"/>
        <v>1303507.6000000001</v>
      </c>
      <c r="G16" s="122">
        <v>242852</v>
      </c>
      <c r="H16" s="122">
        <v>242852</v>
      </c>
      <c r="I16" s="86">
        <f t="shared" si="2"/>
        <v>1060655.6000000001</v>
      </c>
    </row>
    <row r="17" spans="2:9" ht="12.75" customHeight="1" x14ac:dyDescent="0.2">
      <c r="B17" s="219" t="s">
        <v>346</v>
      </c>
      <c r="C17" s="220"/>
      <c r="D17" s="122">
        <v>655945.18000000005</v>
      </c>
      <c r="E17" s="122">
        <v>10297.35</v>
      </c>
      <c r="F17" s="122">
        <f t="shared" si="1"/>
        <v>666242.53</v>
      </c>
      <c r="G17" s="122">
        <v>122861</v>
      </c>
      <c r="H17" s="122">
        <v>122861</v>
      </c>
      <c r="I17" s="86">
        <f t="shared" si="2"/>
        <v>543381.53</v>
      </c>
    </row>
    <row r="18" spans="2:9" ht="12.75" customHeight="1" x14ac:dyDescent="0.2">
      <c r="B18" s="219" t="s">
        <v>347</v>
      </c>
      <c r="C18" s="220"/>
      <c r="D18" s="122">
        <v>970998.6</v>
      </c>
      <c r="E18" s="122">
        <v>339634.9</v>
      </c>
      <c r="F18" s="122">
        <f t="shared" si="1"/>
        <v>1310633.5</v>
      </c>
      <c r="G18" s="122">
        <v>274122</v>
      </c>
      <c r="H18" s="122">
        <v>274122</v>
      </c>
      <c r="I18" s="122">
        <f t="shared" si="2"/>
        <v>1036511.5</v>
      </c>
    </row>
    <row r="19" spans="2:9" ht="12.75" customHeight="1" x14ac:dyDescent="0.2">
      <c r="B19" s="219" t="s">
        <v>348</v>
      </c>
      <c r="C19" s="220"/>
      <c r="D19" s="122">
        <v>892834.37</v>
      </c>
      <c r="E19" s="122">
        <v>-37069.760000000002</v>
      </c>
      <c r="F19" s="122">
        <f t="shared" si="1"/>
        <v>855764.61</v>
      </c>
      <c r="G19" s="122">
        <v>168552</v>
      </c>
      <c r="H19" s="122">
        <v>168552</v>
      </c>
      <c r="I19" s="122">
        <f t="shared" si="2"/>
        <v>687212.61</v>
      </c>
    </row>
    <row r="20" spans="2:9" ht="12.75" customHeight="1" x14ac:dyDescent="0.2">
      <c r="B20" s="219" t="s">
        <v>349</v>
      </c>
      <c r="C20" s="220"/>
      <c r="D20" s="122">
        <v>3000</v>
      </c>
      <c r="E20" s="122">
        <v>0</v>
      </c>
      <c r="F20" s="122">
        <f t="shared" si="1"/>
        <v>3000</v>
      </c>
      <c r="G20" s="122">
        <v>0</v>
      </c>
      <c r="H20" s="122">
        <v>0</v>
      </c>
      <c r="I20" s="122">
        <f t="shared" si="2"/>
        <v>3000</v>
      </c>
    </row>
    <row r="21" spans="2:9" ht="12.75" customHeight="1" x14ac:dyDescent="0.2">
      <c r="B21" s="219" t="s">
        <v>350</v>
      </c>
      <c r="C21" s="220"/>
      <c r="D21" s="122">
        <v>1953011.63</v>
      </c>
      <c r="E21" s="122">
        <v>-91403.67</v>
      </c>
      <c r="F21" s="122">
        <f t="shared" si="1"/>
        <v>1861607.96</v>
      </c>
      <c r="G21" s="122">
        <v>403410</v>
      </c>
      <c r="H21" s="122">
        <v>403410</v>
      </c>
      <c r="I21" s="122">
        <f t="shared" si="2"/>
        <v>1458197.96</v>
      </c>
    </row>
    <row r="22" spans="2:9" ht="12.75" customHeight="1" x14ac:dyDescent="0.2">
      <c r="B22" s="219" t="s">
        <v>351</v>
      </c>
      <c r="C22" s="220"/>
      <c r="D22" s="122">
        <v>1588897.54</v>
      </c>
      <c r="E22" s="122">
        <v>-105314.94</v>
      </c>
      <c r="F22" s="122">
        <f t="shared" si="1"/>
        <v>1483582.6</v>
      </c>
      <c r="G22" s="122">
        <v>286289</v>
      </c>
      <c r="H22" s="122">
        <v>286289</v>
      </c>
      <c r="I22" s="122">
        <f t="shared" si="2"/>
        <v>1197293.6000000001</v>
      </c>
    </row>
    <row r="23" spans="2:9" ht="12.75" customHeight="1" x14ac:dyDescent="0.2">
      <c r="B23" s="219" t="s">
        <v>352</v>
      </c>
      <c r="C23" s="220"/>
      <c r="D23" s="122">
        <v>280518.40000000002</v>
      </c>
      <c r="E23" s="122">
        <v>2500</v>
      </c>
      <c r="F23" s="122">
        <f t="shared" si="1"/>
        <v>283018.40000000002</v>
      </c>
      <c r="G23" s="122">
        <v>54720</v>
      </c>
      <c r="H23" s="122">
        <v>54720</v>
      </c>
      <c r="I23" s="122">
        <f t="shared" si="2"/>
        <v>228298.40000000002</v>
      </c>
    </row>
    <row r="24" spans="2:9" ht="12.75" customHeight="1" x14ac:dyDescent="0.2">
      <c r="B24" s="219" t="s">
        <v>353</v>
      </c>
      <c r="C24" s="220"/>
      <c r="D24" s="122">
        <v>494601.77</v>
      </c>
      <c r="E24" s="122">
        <v>-302982.71000000002</v>
      </c>
      <c r="F24" s="122">
        <f t="shared" si="1"/>
        <v>191619.06</v>
      </c>
      <c r="G24" s="122">
        <v>48274</v>
      </c>
      <c r="H24" s="122">
        <v>48274</v>
      </c>
      <c r="I24" s="122">
        <f t="shared" si="2"/>
        <v>143345.06</v>
      </c>
    </row>
    <row r="25" spans="2:9" ht="12.75" customHeight="1" x14ac:dyDescent="0.2">
      <c r="B25" s="219" t="s">
        <v>354</v>
      </c>
      <c r="C25" s="220"/>
      <c r="D25" s="122">
        <v>2260630.9700000002</v>
      </c>
      <c r="E25" s="122">
        <v>-428366</v>
      </c>
      <c r="F25" s="122">
        <f t="shared" si="1"/>
        <v>1832264.9700000002</v>
      </c>
      <c r="G25" s="122">
        <v>350853</v>
      </c>
      <c r="H25" s="122">
        <v>350853</v>
      </c>
      <c r="I25" s="122">
        <f t="shared" si="2"/>
        <v>1481411.9700000002</v>
      </c>
    </row>
    <row r="26" spans="2:9" ht="12.75" customHeight="1" x14ac:dyDescent="0.2">
      <c r="B26" s="219" t="s">
        <v>355</v>
      </c>
      <c r="C26" s="220"/>
      <c r="D26" s="122">
        <v>4556761.2300000004</v>
      </c>
      <c r="E26" s="122">
        <v>1905315.63</v>
      </c>
      <c r="F26" s="122">
        <f t="shared" si="1"/>
        <v>6462076.8600000003</v>
      </c>
      <c r="G26" s="122">
        <v>2254800.9500000002</v>
      </c>
      <c r="H26" s="122">
        <v>2254800.9500000002</v>
      </c>
      <c r="I26" s="122">
        <f t="shared" si="2"/>
        <v>4207275.91</v>
      </c>
    </row>
    <row r="27" spans="2:9" ht="12.75" customHeight="1" x14ac:dyDescent="0.2">
      <c r="B27" s="219" t="s">
        <v>356</v>
      </c>
      <c r="C27" s="220"/>
      <c r="D27" s="122">
        <v>1335775.8400000001</v>
      </c>
      <c r="E27" s="122">
        <v>255723.8</v>
      </c>
      <c r="F27" s="122">
        <f t="shared" si="1"/>
        <v>1591499.6400000001</v>
      </c>
      <c r="G27" s="122">
        <v>299643.58</v>
      </c>
      <c r="H27" s="122">
        <v>299643.58</v>
      </c>
      <c r="I27" s="122">
        <f t="shared" si="2"/>
        <v>1291856.06</v>
      </c>
    </row>
    <row r="28" spans="2:9" ht="12.75" customHeight="1" x14ac:dyDescent="0.2">
      <c r="B28" s="219" t="s">
        <v>357</v>
      </c>
      <c r="C28" s="220"/>
      <c r="D28" s="122">
        <v>3528586.16</v>
      </c>
      <c r="E28" s="122">
        <v>68345.100000000006</v>
      </c>
      <c r="F28" s="122">
        <f t="shared" si="1"/>
        <v>3596931.2600000002</v>
      </c>
      <c r="G28" s="122">
        <v>813357</v>
      </c>
      <c r="H28" s="122">
        <v>813357</v>
      </c>
      <c r="I28" s="122">
        <f t="shared" si="2"/>
        <v>2783574.2600000002</v>
      </c>
    </row>
    <row r="29" spans="2:9" ht="12.75" customHeight="1" x14ac:dyDescent="0.2">
      <c r="B29" s="219" t="s">
        <v>358</v>
      </c>
      <c r="C29" s="220"/>
      <c r="D29" s="122">
        <v>516820.4</v>
      </c>
      <c r="E29" s="122">
        <v>206995.49</v>
      </c>
      <c r="F29" s="122">
        <f t="shared" si="1"/>
        <v>723815.89</v>
      </c>
      <c r="G29" s="122">
        <v>153852</v>
      </c>
      <c r="H29" s="122">
        <v>153852</v>
      </c>
      <c r="I29" s="122">
        <f t="shared" si="2"/>
        <v>569963.89</v>
      </c>
    </row>
    <row r="30" spans="2:9" ht="12.75" customHeight="1" x14ac:dyDescent="0.2">
      <c r="B30" s="219" t="s">
        <v>359</v>
      </c>
      <c r="C30" s="220"/>
      <c r="D30" s="122">
        <v>851072.43</v>
      </c>
      <c r="E30" s="122">
        <v>10429.08</v>
      </c>
      <c r="F30" s="122">
        <f t="shared" si="1"/>
        <v>861501.51</v>
      </c>
      <c r="G30" s="122">
        <v>135795</v>
      </c>
      <c r="H30" s="122">
        <v>135795</v>
      </c>
      <c r="I30" s="122">
        <f t="shared" si="2"/>
        <v>725706.51</v>
      </c>
    </row>
    <row r="31" spans="2:9" ht="12.75" customHeight="1" x14ac:dyDescent="0.2">
      <c r="B31" s="219" t="s">
        <v>360</v>
      </c>
      <c r="C31" s="220"/>
      <c r="D31" s="122">
        <v>4135563</v>
      </c>
      <c r="E31" s="122">
        <v>17214.830000000002</v>
      </c>
      <c r="F31" s="122">
        <f t="shared" si="1"/>
        <v>4152777.83</v>
      </c>
      <c r="G31" s="122">
        <v>528159</v>
      </c>
      <c r="H31" s="122">
        <v>528159</v>
      </c>
      <c r="I31" s="122">
        <f t="shared" si="2"/>
        <v>3624618.83</v>
      </c>
    </row>
    <row r="32" spans="2:9" ht="12.75" customHeight="1" x14ac:dyDescent="0.2">
      <c r="B32" s="219" t="s">
        <v>361</v>
      </c>
      <c r="C32" s="220"/>
      <c r="D32" s="122">
        <v>1023588.4</v>
      </c>
      <c r="E32" s="122">
        <v>25189.42</v>
      </c>
      <c r="F32" s="122">
        <f t="shared" si="1"/>
        <v>1048777.82</v>
      </c>
      <c r="G32" s="122">
        <v>207365.06</v>
      </c>
      <c r="H32" s="122">
        <v>207365.06</v>
      </c>
      <c r="I32" s="122">
        <f t="shared" si="2"/>
        <v>841412.76</v>
      </c>
    </row>
    <row r="33" spans="2:9" ht="12.75" customHeight="1" x14ac:dyDescent="0.2">
      <c r="B33" s="219" t="s">
        <v>362</v>
      </c>
      <c r="C33" s="220"/>
      <c r="D33" s="122">
        <v>5659859.8200000003</v>
      </c>
      <c r="E33" s="122">
        <v>2421839.2200000002</v>
      </c>
      <c r="F33" s="122">
        <f t="shared" si="1"/>
        <v>8081699.040000001</v>
      </c>
      <c r="G33" s="122">
        <v>1508648.6</v>
      </c>
      <c r="H33" s="122">
        <v>1508648.6</v>
      </c>
      <c r="I33" s="122">
        <f t="shared" si="2"/>
        <v>6573050.4400000013</v>
      </c>
    </row>
    <row r="34" spans="2:9" ht="12.75" customHeight="1" x14ac:dyDescent="0.2">
      <c r="B34" s="219" t="s">
        <v>363</v>
      </c>
      <c r="C34" s="220"/>
      <c r="D34" s="122">
        <v>990197.61</v>
      </c>
      <c r="E34" s="122">
        <v>21815.22</v>
      </c>
      <c r="F34" s="122">
        <f t="shared" si="1"/>
        <v>1012012.83</v>
      </c>
      <c r="G34" s="122">
        <v>137700</v>
      </c>
      <c r="H34" s="122">
        <v>137700</v>
      </c>
      <c r="I34" s="122">
        <f t="shared" si="2"/>
        <v>874312.83</v>
      </c>
    </row>
    <row r="35" spans="2:9" ht="12.75" customHeight="1" x14ac:dyDescent="0.2">
      <c r="B35" s="219" t="s">
        <v>364</v>
      </c>
      <c r="C35" s="220"/>
      <c r="D35" s="122">
        <v>2000</v>
      </c>
      <c r="E35" s="122">
        <v>0</v>
      </c>
      <c r="F35" s="122">
        <f t="shared" si="1"/>
        <v>2000</v>
      </c>
      <c r="G35" s="122">
        <v>0</v>
      </c>
      <c r="H35" s="122">
        <v>0</v>
      </c>
      <c r="I35" s="122">
        <f t="shared" si="2"/>
        <v>2000</v>
      </c>
    </row>
    <row r="36" spans="2:9" ht="12.75" customHeight="1" x14ac:dyDescent="0.2">
      <c r="B36" s="219" t="s">
        <v>365</v>
      </c>
      <c r="C36" s="220"/>
      <c r="D36" s="122">
        <v>2000</v>
      </c>
      <c r="E36" s="122">
        <v>159000</v>
      </c>
      <c r="F36" s="122">
        <f t="shared" si="1"/>
        <v>161000</v>
      </c>
      <c r="G36" s="122">
        <v>142010.25</v>
      </c>
      <c r="H36" s="122">
        <v>142010.25</v>
      </c>
      <c r="I36" s="122">
        <f t="shared" si="2"/>
        <v>18989.75</v>
      </c>
    </row>
    <row r="37" spans="2:9" ht="12.75" customHeight="1" x14ac:dyDescent="0.2">
      <c r="B37" s="219" t="s">
        <v>366</v>
      </c>
      <c r="C37" s="220"/>
      <c r="D37" s="122">
        <v>2000</v>
      </c>
      <c r="E37" s="122">
        <v>0</v>
      </c>
      <c r="F37" s="122">
        <f t="shared" si="1"/>
        <v>2000</v>
      </c>
      <c r="G37" s="122">
        <v>0</v>
      </c>
      <c r="H37" s="122">
        <v>0</v>
      </c>
      <c r="I37" s="122">
        <f t="shared" si="2"/>
        <v>2000</v>
      </c>
    </row>
    <row r="38" spans="2:9" ht="12.75" customHeight="1" x14ac:dyDescent="0.2">
      <c r="B38" s="219" t="s">
        <v>367</v>
      </c>
      <c r="C38" s="220"/>
      <c r="D38" s="122">
        <v>2000</v>
      </c>
      <c r="E38" s="122">
        <v>1</v>
      </c>
      <c r="F38" s="122">
        <f t="shared" si="1"/>
        <v>2001</v>
      </c>
      <c r="G38" s="122">
        <v>7180</v>
      </c>
      <c r="H38" s="122">
        <v>7180</v>
      </c>
      <c r="I38" s="122">
        <f t="shared" si="2"/>
        <v>-5179</v>
      </c>
    </row>
    <row r="39" spans="2:9" ht="12.75" customHeight="1" x14ac:dyDescent="0.2">
      <c r="B39" s="219" t="s">
        <v>368</v>
      </c>
      <c r="C39" s="220"/>
      <c r="D39" s="122">
        <v>411362.57</v>
      </c>
      <c r="E39" s="122">
        <v>-101674.98</v>
      </c>
      <c r="F39" s="122">
        <f t="shared" si="1"/>
        <v>309687.59000000003</v>
      </c>
      <c r="G39" s="122">
        <v>0</v>
      </c>
      <c r="H39" s="122">
        <v>0</v>
      </c>
      <c r="I39" s="122">
        <f t="shared" si="2"/>
        <v>309687.59000000003</v>
      </c>
    </row>
    <row r="40" spans="2:9" ht="12.75" customHeight="1" x14ac:dyDescent="0.2">
      <c r="B40" s="219" t="s">
        <v>369</v>
      </c>
      <c r="C40" s="220"/>
      <c r="D40" s="122">
        <v>620416.17000000004</v>
      </c>
      <c r="E40" s="122">
        <v>21735.75</v>
      </c>
      <c r="F40" s="122">
        <f t="shared" si="1"/>
        <v>642151.92000000004</v>
      </c>
      <c r="G40" s="122">
        <v>120658</v>
      </c>
      <c r="H40" s="122">
        <v>120658</v>
      </c>
      <c r="I40" s="122">
        <f t="shared" si="2"/>
        <v>521493.92000000004</v>
      </c>
    </row>
    <row r="41" spans="2:9" ht="12.75" customHeight="1" x14ac:dyDescent="0.2">
      <c r="B41" s="219" t="s">
        <v>370</v>
      </c>
      <c r="C41" s="220"/>
      <c r="D41" s="122">
        <v>16809871.140000001</v>
      </c>
      <c r="E41" s="122">
        <v>4536931.16</v>
      </c>
      <c r="F41" s="122">
        <f t="shared" si="1"/>
        <v>21346802.300000001</v>
      </c>
      <c r="G41" s="122">
        <v>4666290.59</v>
      </c>
      <c r="H41" s="122">
        <v>4666290.59</v>
      </c>
      <c r="I41" s="122">
        <f t="shared" si="2"/>
        <v>16680511.710000001</v>
      </c>
    </row>
    <row r="42" spans="2:9" ht="12.75" customHeight="1" x14ac:dyDescent="0.2">
      <c r="B42" s="219" t="s">
        <v>371</v>
      </c>
      <c r="C42" s="220"/>
      <c r="D42" s="122">
        <v>1583349.99</v>
      </c>
      <c r="E42" s="122">
        <v>194383.7</v>
      </c>
      <c r="F42" s="122">
        <f t="shared" si="1"/>
        <v>1777733.69</v>
      </c>
      <c r="G42" s="122">
        <v>295055</v>
      </c>
      <c r="H42" s="122">
        <v>295055</v>
      </c>
      <c r="I42" s="122">
        <f t="shared" si="2"/>
        <v>1482678.69</v>
      </c>
    </row>
    <row r="43" spans="2:9" ht="12.75" customHeight="1" x14ac:dyDescent="0.2">
      <c r="B43" s="219" t="s">
        <v>372</v>
      </c>
      <c r="C43" s="220"/>
      <c r="D43" s="122">
        <v>1139880.6200000001</v>
      </c>
      <c r="E43" s="122">
        <v>173918.03</v>
      </c>
      <c r="F43" s="122">
        <f t="shared" si="1"/>
        <v>1313798.6500000001</v>
      </c>
      <c r="G43" s="122">
        <v>229721</v>
      </c>
      <c r="H43" s="122">
        <v>229721</v>
      </c>
      <c r="I43" s="122">
        <f t="shared" si="2"/>
        <v>1084077.6500000001</v>
      </c>
    </row>
    <row r="44" spans="2:9" ht="12.75" customHeight="1" x14ac:dyDescent="0.2">
      <c r="B44" s="219" t="s">
        <v>373</v>
      </c>
      <c r="C44" s="220"/>
      <c r="D44" s="122">
        <v>610703.76</v>
      </c>
      <c r="E44" s="122">
        <v>-211173.64</v>
      </c>
      <c r="F44" s="122">
        <f t="shared" si="1"/>
        <v>399530.12</v>
      </c>
      <c r="G44" s="122">
        <v>6681</v>
      </c>
      <c r="H44" s="122">
        <v>6681</v>
      </c>
      <c r="I44" s="122">
        <f t="shared" si="2"/>
        <v>392849.12</v>
      </c>
    </row>
    <row r="45" spans="2:9" ht="12.75" customHeight="1" x14ac:dyDescent="0.2">
      <c r="B45" s="219" t="s">
        <v>374</v>
      </c>
      <c r="C45" s="220"/>
      <c r="D45" s="122">
        <v>806240.84</v>
      </c>
      <c r="E45" s="122">
        <v>121495.26</v>
      </c>
      <c r="F45" s="122">
        <f t="shared" si="1"/>
        <v>927736.1</v>
      </c>
      <c r="G45" s="122">
        <v>199286.73</v>
      </c>
      <c r="H45" s="122">
        <v>199286.73</v>
      </c>
      <c r="I45" s="122">
        <f t="shared" si="2"/>
        <v>728449.37</v>
      </c>
    </row>
    <row r="46" spans="2:9" ht="12.75" customHeight="1" x14ac:dyDescent="0.2">
      <c r="B46" s="219" t="s">
        <v>375</v>
      </c>
      <c r="C46" s="220"/>
      <c r="D46" s="122">
        <v>659126.80000000005</v>
      </c>
      <c r="E46" s="122">
        <v>-201893.65</v>
      </c>
      <c r="F46" s="122">
        <f t="shared" si="1"/>
        <v>457233.15</v>
      </c>
      <c r="G46" s="122">
        <v>99218</v>
      </c>
      <c r="H46" s="122">
        <v>99218</v>
      </c>
      <c r="I46" s="122">
        <f t="shared" si="2"/>
        <v>358015.15</v>
      </c>
    </row>
    <row r="47" spans="2:9" ht="12.75" customHeight="1" x14ac:dyDescent="0.2">
      <c r="B47" s="219" t="s">
        <v>376</v>
      </c>
      <c r="C47" s="220"/>
      <c r="D47" s="122">
        <v>1653928.98</v>
      </c>
      <c r="E47" s="122">
        <v>1131073.25</v>
      </c>
      <c r="F47" s="122">
        <f t="shared" si="1"/>
        <v>2785002.23</v>
      </c>
      <c r="G47" s="122">
        <v>482234</v>
      </c>
      <c r="H47" s="122">
        <v>482234</v>
      </c>
      <c r="I47" s="122">
        <f t="shared" si="2"/>
        <v>2302768.23</v>
      </c>
    </row>
    <row r="48" spans="2:9" ht="12.75" customHeight="1" x14ac:dyDescent="0.2">
      <c r="B48" s="219" t="s">
        <v>377</v>
      </c>
      <c r="C48" s="220"/>
      <c r="D48" s="122">
        <v>13431142.539999999</v>
      </c>
      <c r="E48" s="122">
        <v>3807511.45</v>
      </c>
      <c r="F48" s="122">
        <f t="shared" si="1"/>
        <v>17238653.989999998</v>
      </c>
      <c r="G48" s="122">
        <v>6198796.7300000004</v>
      </c>
      <c r="H48" s="122">
        <v>6198796.7300000004</v>
      </c>
      <c r="I48" s="122">
        <f t="shared" si="2"/>
        <v>11039857.259999998</v>
      </c>
    </row>
    <row r="49" spans="2:9" ht="12.75" customHeight="1" x14ac:dyDescent="0.2">
      <c r="B49" s="219" t="s">
        <v>378</v>
      </c>
      <c r="C49" s="220"/>
      <c r="D49" s="122">
        <v>759881.62</v>
      </c>
      <c r="E49" s="122">
        <v>-501026.61</v>
      </c>
      <c r="F49" s="122">
        <f t="shared" si="1"/>
        <v>258855.01</v>
      </c>
      <c r="G49" s="122">
        <v>158669</v>
      </c>
      <c r="H49" s="122">
        <v>158669</v>
      </c>
      <c r="I49" s="122">
        <f t="shared" si="2"/>
        <v>100186.01000000001</v>
      </c>
    </row>
    <row r="50" spans="2:9" ht="12.75" customHeight="1" x14ac:dyDescent="0.2">
      <c r="B50" s="219" t="s">
        <v>379</v>
      </c>
      <c r="C50" s="220"/>
      <c r="D50" s="122">
        <v>4326862.8</v>
      </c>
      <c r="E50" s="122">
        <v>958310.57</v>
      </c>
      <c r="F50" s="122">
        <f t="shared" si="1"/>
        <v>5285173.37</v>
      </c>
      <c r="G50" s="122">
        <v>1248928.26</v>
      </c>
      <c r="H50" s="122">
        <v>1248928.26</v>
      </c>
      <c r="I50" s="122">
        <f t="shared" si="2"/>
        <v>4036245.1100000003</v>
      </c>
    </row>
    <row r="51" spans="2:9" ht="12.75" customHeight="1" x14ac:dyDescent="0.2">
      <c r="B51" s="219" t="s">
        <v>380</v>
      </c>
      <c r="C51" s="220"/>
      <c r="D51" s="122">
        <v>197184.68</v>
      </c>
      <c r="E51" s="122">
        <v>-20.21</v>
      </c>
      <c r="F51" s="122">
        <f t="shared" si="1"/>
        <v>197164.47</v>
      </c>
      <c r="G51" s="122">
        <v>49689</v>
      </c>
      <c r="H51" s="122">
        <v>49689</v>
      </c>
      <c r="I51" s="122">
        <f t="shared" si="2"/>
        <v>147475.47</v>
      </c>
    </row>
    <row r="52" spans="2:9" ht="12.75" customHeight="1" x14ac:dyDescent="0.2">
      <c r="B52" s="219" t="s">
        <v>381</v>
      </c>
      <c r="C52" s="220"/>
      <c r="D52" s="122">
        <v>306200</v>
      </c>
      <c r="E52" s="122">
        <v>0</v>
      </c>
      <c r="F52" s="122">
        <f t="shared" si="1"/>
        <v>306200</v>
      </c>
      <c r="G52" s="122">
        <v>60000</v>
      </c>
      <c r="H52" s="122">
        <v>60000</v>
      </c>
      <c r="I52" s="122">
        <f t="shared" si="2"/>
        <v>246200</v>
      </c>
    </row>
    <row r="53" spans="2:9" ht="12.75" customHeight="1" x14ac:dyDescent="0.2">
      <c r="B53" s="219" t="s">
        <v>382</v>
      </c>
      <c r="C53" s="220"/>
      <c r="D53" s="122">
        <v>851707.79</v>
      </c>
      <c r="E53" s="122">
        <v>131149.91</v>
      </c>
      <c r="F53" s="122">
        <f t="shared" si="1"/>
        <v>982857.70000000007</v>
      </c>
      <c r="G53" s="122">
        <v>217859</v>
      </c>
      <c r="H53" s="122">
        <v>217859</v>
      </c>
      <c r="I53" s="122">
        <f t="shared" si="2"/>
        <v>764998.70000000007</v>
      </c>
    </row>
    <row r="54" spans="2:9" ht="12.75" customHeight="1" x14ac:dyDescent="0.2">
      <c r="B54" s="219" t="s">
        <v>383</v>
      </c>
      <c r="C54" s="220"/>
      <c r="D54" s="122">
        <v>188285.52</v>
      </c>
      <c r="E54" s="122">
        <v>0</v>
      </c>
      <c r="F54" s="122">
        <f t="shared" si="1"/>
        <v>188285.52</v>
      </c>
      <c r="G54" s="122">
        <v>36666</v>
      </c>
      <c r="H54" s="122">
        <v>36666</v>
      </c>
      <c r="I54" s="122">
        <f t="shared" si="2"/>
        <v>151619.51999999999</v>
      </c>
    </row>
    <row r="55" spans="2:9" ht="12.75" customHeight="1" x14ac:dyDescent="0.2">
      <c r="B55" s="219" t="s">
        <v>384</v>
      </c>
      <c r="C55" s="220"/>
      <c r="D55" s="122">
        <v>2504215.9900000002</v>
      </c>
      <c r="E55" s="122">
        <v>689265.13</v>
      </c>
      <c r="F55" s="122">
        <f t="shared" si="1"/>
        <v>3193481.12</v>
      </c>
      <c r="G55" s="122">
        <v>606761</v>
      </c>
      <c r="H55" s="122">
        <v>606761</v>
      </c>
      <c r="I55" s="122">
        <f t="shared" si="2"/>
        <v>2586720.12</v>
      </c>
    </row>
    <row r="56" spans="2:9" ht="12.75" customHeight="1" x14ac:dyDescent="0.2">
      <c r="B56" s="219" t="s">
        <v>385</v>
      </c>
      <c r="C56" s="220"/>
      <c r="D56" s="122">
        <v>346130.04</v>
      </c>
      <c r="E56" s="122">
        <v>13826.44</v>
      </c>
      <c r="F56" s="122">
        <f t="shared" si="1"/>
        <v>359956.47999999998</v>
      </c>
      <c r="G56" s="122">
        <v>67899</v>
      </c>
      <c r="H56" s="122">
        <v>67899</v>
      </c>
      <c r="I56" s="122">
        <f t="shared" si="2"/>
        <v>292057.48</v>
      </c>
    </row>
    <row r="57" spans="2:9" ht="12.75" customHeight="1" x14ac:dyDescent="0.2">
      <c r="B57" s="219" t="s">
        <v>386</v>
      </c>
      <c r="C57" s="220"/>
      <c r="D57" s="122">
        <v>1010793.59</v>
      </c>
      <c r="E57" s="122">
        <v>5189.42</v>
      </c>
      <c r="F57" s="122">
        <f t="shared" si="1"/>
        <v>1015983.01</v>
      </c>
      <c r="G57" s="122">
        <v>205298</v>
      </c>
      <c r="H57" s="122">
        <v>205298</v>
      </c>
      <c r="I57" s="122">
        <f t="shared" si="2"/>
        <v>810685.01</v>
      </c>
    </row>
    <row r="58" spans="2:9" ht="12.75" customHeight="1" x14ac:dyDescent="0.2">
      <c r="B58" s="219" t="s">
        <v>387</v>
      </c>
      <c r="C58" s="220"/>
      <c r="D58" s="122">
        <v>1680474.5</v>
      </c>
      <c r="E58" s="122">
        <v>136700.97</v>
      </c>
      <c r="F58" s="122">
        <f t="shared" si="1"/>
        <v>1817175.47</v>
      </c>
      <c r="G58" s="122">
        <v>378317</v>
      </c>
      <c r="H58" s="122">
        <v>378317</v>
      </c>
      <c r="I58" s="122">
        <f t="shared" si="2"/>
        <v>1438858.47</v>
      </c>
    </row>
    <row r="59" spans="2:9" ht="12.75" customHeight="1" x14ac:dyDescent="0.2">
      <c r="B59" s="219" t="s">
        <v>388</v>
      </c>
      <c r="C59" s="220"/>
      <c r="D59" s="122">
        <v>3371010.06</v>
      </c>
      <c r="E59" s="122">
        <v>662616.84</v>
      </c>
      <c r="F59" s="122">
        <f t="shared" si="1"/>
        <v>4033626.9</v>
      </c>
      <c r="G59" s="122">
        <v>839801</v>
      </c>
      <c r="H59" s="122">
        <v>839801</v>
      </c>
      <c r="I59" s="122">
        <f t="shared" si="2"/>
        <v>3193825.9</v>
      </c>
    </row>
    <row r="60" spans="2:9" ht="12.75" customHeight="1" x14ac:dyDescent="0.2">
      <c r="B60" s="219" t="s">
        <v>389</v>
      </c>
      <c r="C60" s="220"/>
      <c r="D60" s="122">
        <v>36528812.420000002</v>
      </c>
      <c r="E60" s="122">
        <v>3524817.3</v>
      </c>
      <c r="F60" s="122">
        <f t="shared" si="1"/>
        <v>40053629.719999999</v>
      </c>
      <c r="G60" s="122">
        <v>8926747.6699999999</v>
      </c>
      <c r="H60" s="122">
        <v>8926747.6699999999</v>
      </c>
      <c r="I60" s="122">
        <f t="shared" si="2"/>
        <v>31126882.049999997</v>
      </c>
    </row>
    <row r="61" spans="2:9" ht="12.75" customHeight="1" x14ac:dyDescent="0.2">
      <c r="B61" s="219" t="s">
        <v>390</v>
      </c>
      <c r="C61" s="220"/>
      <c r="D61" s="122">
        <v>1689397.77</v>
      </c>
      <c r="E61" s="122">
        <v>308921.19</v>
      </c>
      <c r="F61" s="122">
        <f t="shared" si="1"/>
        <v>1998318.96</v>
      </c>
      <c r="G61" s="122">
        <v>400536.16</v>
      </c>
      <c r="H61" s="122">
        <v>400536.16</v>
      </c>
      <c r="I61" s="122">
        <f t="shared" si="2"/>
        <v>1597782.8</v>
      </c>
    </row>
    <row r="62" spans="2:9" ht="12.75" customHeight="1" x14ac:dyDescent="0.2">
      <c r="B62" s="219" t="s">
        <v>391</v>
      </c>
      <c r="C62" s="220"/>
      <c r="D62" s="122">
        <v>3435133.77</v>
      </c>
      <c r="E62" s="122">
        <v>166979.64000000001</v>
      </c>
      <c r="F62" s="122">
        <f t="shared" si="1"/>
        <v>3602113.41</v>
      </c>
      <c r="G62" s="122">
        <v>658616.42000000004</v>
      </c>
      <c r="H62" s="122">
        <v>658616.42000000004</v>
      </c>
      <c r="I62" s="122">
        <f t="shared" si="2"/>
        <v>2943496.99</v>
      </c>
    </row>
    <row r="63" spans="2:9" ht="12.75" customHeight="1" x14ac:dyDescent="0.2">
      <c r="B63" s="219" t="s">
        <v>392</v>
      </c>
      <c r="C63" s="220"/>
      <c r="D63" s="122">
        <v>1203599.29</v>
      </c>
      <c r="E63" s="122">
        <v>12457.19</v>
      </c>
      <c r="F63" s="122">
        <f t="shared" si="1"/>
        <v>1216056.48</v>
      </c>
      <c r="G63" s="122">
        <v>236239</v>
      </c>
      <c r="H63" s="122">
        <v>236239</v>
      </c>
      <c r="I63" s="122">
        <f t="shared" si="2"/>
        <v>979817.48</v>
      </c>
    </row>
    <row r="64" spans="2:9" ht="12.75" customHeight="1" x14ac:dyDescent="0.2">
      <c r="B64" s="219" t="s">
        <v>393</v>
      </c>
      <c r="C64" s="220"/>
      <c r="D64" s="122">
        <v>1092106.44</v>
      </c>
      <c r="E64" s="122">
        <v>-180487.43</v>
      </c>
      <c r="F64" s="122">
        <f t="shared" si="1"/>
        <v>911619.01</v>
      </c>
      <c r="G64" s="122">
        <v>214773</v>
      </c>
      <c r="H64" s="122">
        <v>214773</v>
      </c>
      <c r="I64" s="122">
        <f t="shared" si="2"/>
        <v>696846.01</v>
      </c>
    </row>
    <row r="65" spans="2:9" ht="12.75" customHeight="1" x14ac:dyDescent="0.2">
      <c r="B65" s="219" t="s">
        <v>394</v>
      </c>
      <c r="C65" s="220"/>
      <c r="D65" s="122">
        <v>13292058.539999999</v>
      </c>
      <c r="E65" s="122">
        <v>4384857.28</v>
      </c>
      <c r="F65" s="122">
        <f t="shared" si="1"/>
        <v>17676915.82</v>
      </c>
      <c r="G65" s="122">
        <v>3261360.25</v>
      </c>
      <c r="H65" s="122">
        <v>3261360.25</v>
      </c>
      <c r="I65" s="122">
        <f t="shared" si="2"/>
        <v>14415555.57</v>
      </c>
    </row>
    <row r="66" spans="2:9" ht="12.75" customHeight="1" x14ac:dyDescent="0.2">
      <c r="B66" s="219" t="s">
        <v>395</v>
      </c>
      <c r="C66" s="220"/>
      <c r="D66" s="122">
        <v>1096017.3400000001</v>
      </c>
      <c r="E66" s="122">
        <v>-40.74</v>
      </c>
      <c r="F66" s="122">
        <f t="shared" si="1"/>
        <v>1095976.6000000001</v>
      </c>
      <c r="G66" s="122">
        <v>243646</v>
      </c>
      <c r="H66" s="122">
        <v>243646</v>
      </c>
      <c r="I66" s="122">
        <f t="shared" si="2"/>
        <v>852330.60000000009</v>
      </c>
    </row>
    <row r="67" spans="2:9" ht="12.75" customHeight="1" x14ac:dyDescent="0.2">
      <c r="B67" s="219" t="s">
        <v>396</v>
      </c>
      <c r="C67" s="220"/>
      <c r="D67" s="122">
        <v>1208705.97</v>
      </c>
      <c r="E67" s="122">
        <v>447199.67</v>
      </c>
      <c r="F67" s="122">
        <f t="shared" si="1"/>
        <v>1655905.64</v>
      </c>
      <c r="G67" s="122">
        <v>289941.2</v>
      </c>
      <c r="H67" s="122">
        <v>289941.2</v>
      </c>
      <c r="I67" s="122">
        <f t="shared" si="2"/>
        <v>1365964.44</v>
      </c>
    </row>
    <row r="68" spans="2:9" ht="12.75" customHeight="1" x14ac:dyDescent="0.2">
      <c r="B68" s="219" t="s">
        <v>397</v>
      </c>
      <c r="C68" s="220"/>
      <c r="D68" s="122">
        <v>2110770.75</v>
      </c>
      <c r="E68" s="122">
        <v>4469735.76</v>
      </c>
      <c r="F68" s="122">
        <f t="shared" si="1"/>
        <v>6580506.5099999998</v>
      </c>
      <c r="G68" s="122">
        <v>1516247</v>
      </c>
      <c r="H68" s="122">
        <v>1516247</v>
      </c>
      <c r="I68" s="122">
        <f t="shared" si="2"/>
        <v>5064259.51</v>
      </c>
    </row>
    <row r="69" spans="2:9" ht="12.75" customHeight="1" x14ac:dyDescent="0.2">
      <c r="B69" s="219" t="s">
        <v>398</v>
      </c>
      <c r="C69" s="220"/>
      <c r="D69" s="122">
        <v>420957.72</v>
      </c>
      <c r="E69" s="122">
        <v>-14.89</v>
      </c>
      <c r="F69" s="122">
        <f t="shared" si="1"/>
        <v>420942.82999999996</v>
      </c>
      <c r="G69" s="122">
        <v>46669.08</v>
      </c>
      <c r="H69" s="122">
        <v>46669.08</v>
      </c>
      <c r="I69" s="122">
        <f t="shared" si="2"/>
        <v>374273.74999999994</v>
      </c>
    </row>
    <row r="70" spans="2:9" ht="12.75" customHeight="1" x14ac:dyDescent="0.2">
      <c r="B70" s="219" t="s">
        <v>399</v>
      </c>
      <c r="C70" s="220"/>
      <c r="D70" s="122">
        <v>311726.40000000002</v>
      </c>
      <c r="E70" s="122">
        <v>419711.38</v>
      </c>
      <c r="F70" s="122">
        <f t="shared" si="1"/>
        <v>731437.78</v>
      </c>
      <c r="G70" s="122">
        <v>107598</v>
      </c>
      <c r="H70" s="122">
        <v>107598</v>
      </c>
      <c r="I70" s="122">
        <f t="shared" si="2"/>
        <v>623839.78</v>
      </c>
    </row>
    <row r="71" spans="2:9" ht="12.75" customHeight="1" x14ac:dyDescent="0.2">
      <c r="B71" s="219" t="s">
        <v>400</v>
      </c>
      <c r="C71" s="220"/>
      <c r="D71" s="122">
        <v>1632268.58</v>
      </c>
      <c r="E71" s="122">
        <v>-287384.62</v>
      </c>
      <c r="F71" s="122">
        <f t="shared" si="1"/>
        <v>1344883.96</v>
      </c>
      <c r="G71" s="122">
        <v>136340</v>
      </c>
      <c r="H71" s="122">
        <v>136340</v>
      </c>
      <c r="I71" s="122">
        <f t="shared" si="2"/>
        <v>1208543.96</v>
      </c>
    </row>
    <row r="72" spans="2:9" s="25" customFormat="1" x14ac:dyDescent="0.2">
      <c r="B72" s="222" t="s">
        <v>401</v>
      </c>
      <c r="C72" s="223"/>
      <c r="D72" s="224">
        <f t="shared" ref="D72:I72" si="3">SUM(D73:D134)</f>
        <v>68819625</v>
      </c>
      <c r="E72" s="224">
        <f t="shared" si="3"/>
        <v>9808914.0000000019</v>
      </c>
      <c r="F72" s="224">
        <f t="shared" si="3"/>
        <v>78628538.999999985</v>
      </c>
      <c r="G72" s="224">
        <f t="shared" si="3"/>
        <v>9567176.120000001</v>
      </c>
      <c r="H72" s="224">
        <f t="shared" si="3"/>
        <v>9567176.120000001</v>
      </c>
      <c r="I72" s="224">
        <f t="shared" si="3"/>
        <v>69061362.879999995</v>
      </c>
    </row>
    <row r="73" spans="2:9" ht="12.75" customHeight="1" x14ac:dyDescent="0.2">
      <c r="B73" s="219" t="s">
        <v>339</v>
      </c>
      <c r="C73" s="220"/>
      <c r="D73" s="221">
        <v>0</v>
      </c>
      <c r="E73" s="221">
        <v>0</v>
      </c>
      <c r="F73" s="221">
        <f t="shared" ref="F73:F134" si="4">D73+E73</f>
        <v>0</v>
      </c>
      <c r="G73" s="221">
        <v>0</v>
      </c>
      <c r="H73" s="221">
        <v>0</v>
      </c>
      <c r="I73" s="86">
        <f t="shared" ref="I73:I134" si="5">F73-G73</f>
        <v>0</v>
      </c>
    </row>
    <row r="74" spans="2:9" ht="12.75" customHeight="1" x14ac:dyDescent="0.2">
      <c r="B74" s="219" t="s">
        <v>340</v>
      </c>
      <c r="C74" s="220"/>
      <c r="D74" s="221">
        <v>0</v>
      </c>
      <c r="E74" s="221">
        <v>0</v>
      </c>
      <c r="F74" s="221">
        <f t="shared" si="4"/>
        <v>0</v>
      </c>
      <c r="G74" s="221">
        <v>0</v>
      </c>
      <c r="H74" s="221">
        <v>0</v>
      </c>
      <c r="I74" s="86">
        <f t="shared" si="5"/>
        <v>0</v>
      </c>
    </row>
    <row r="75" spans="2:9" ht="12.75" customHeight="1" x14ac:dyDescent="0.2">
      <c r="B75" s="219" t="s">
        <v>341</v>
      </c>
      <c r="C75" s="220"/>
      <c r="D75" s="221">
        <v>0</v>
      </c>
      <c r="E75" s="221">
        <v>0</v>
      </c>
      <c r="F75" s="221">
        <f t="shared" si="4"/>
        <v>0</v>
      </c>
      <c r="G75" s="221">
        <v>0</v>
      </c>
      <c r="H75" s="221">
        <v>0</v>
      </c>
      <c r="I75" s="86">
        <f t="shared" si="5"/>
        <v>0</v>
      </c>
    </row>
    <row r="76" spans="2:9" ht="12.75" customHeight="1" x14ac:dyDescent="0.2">
      <c r="B76" s="219" t="s">
        <v>342</v>
      </c>
      <c r="C76" s="220"/>
      <c r="D76" s="221">
        <v>0</v>
      </c>
      <c r="E76" s="221">
        <v>0</v>
      </c>
      <c r="F76" s="221">
        <f t="shared" si="4"/>
        <v>0</v>
      </c>
      <c r="G76" s="221">
        <v>0</v>
      </c>
      <c r="H76" s="221">
        <v>0</v>
      </c>
      <c r="I76" s="86">
        <f t="shared" si="5"/>
        <v>0</v>
      </c>
    </row>
    <row r="77" spans="2:9" ht="12.75" customHeight="1" x14ac:dyDescent="0.2">
      <c r="B77" s="219" t="s">
        <v>343</v>
      </c>
      <c r="C77" s="220"/>
      <c r="D77" s="122">
        <v>0</v>
      </c>
      <c r="E77" s="122">
        <v>0</v>
      </c>
      <c r="F77" s="122">
        <f t="shared" si="4"/>
        <v>0</v>
      </c>
      <c r="G77" s="122">
        <v>0</v>
      </c>
      <c r="H77" s="122">
        <v>0</v>
      </c>
      <c r="I77" s="86">
        <f t="shared" si="5"/>
        <v>0</v>
      </c>
    </row>
    <row r="78" spans="2:9" ht="12.75" customHeight="1" x14ac:dyDescent="0.2">
      <c r="B78" s="219" t="s">
        <v>344</v>
      </c>
      <c r="C78" s="220"/>
      <c r="D78" s="122">
        <v>0</v>
      </c>
      <c r="E78" s="122">
        <v>0</v>
      </c>
      <c r="F78" s="122">
        <f t="shared" si="4"/>
        <v>0</v>
      </c>
      <c r="G78" s="122">
        <v>0</v>
      </c>
      <c r="H78" s="122">
        <v>0</v>
      </c>
      <c r="I78" s="86">
        <f t="shared" si="5"/>
        <v>0</v>
      </c>
    </row>
    <row r="79" spans="2:9" ht="12.75" customHeight="1" x14ac:dyDescent="0.2">
      <c r="B79" s="219" t="s">
        <v>345</v>
      </c>
      <c r="C79" s="220"/>
      <c r="D79" s="122">
        <v>0</v>
      </c>
      <c r="E79" s="122">
        <v>0</v>
      </c>
      <c r="F79" s="122">
        <f t="shared" si="4"/>
        <v>0</v>
      </c>
      <c r="G79" s="122">
        <v>0</v>
      </c>
      <c r="H79" s="122">
        <v>0</v>
      </c>
      <c r="I79" s="86">
        <f t="shared" si="5"/>
        <v>0</v>
      </c>
    </row>
    <row r="80" spans="2:9" ht="12.75" customHeight="1" x14ac:dyDescent="0.2">
      <c r="B80" s="219" t="s">
        <v>346</v>
      </c>
      <c r="C80" s="220"/>
      <c r="D80" s="122">
        <v>0</v>
      </c>
      <c r="E80" s="122">
        <v>0</v>
      </c>
      <c r="F80" s="122">
        <f t="shared" si="4"/>
        <v>0</v>
      </c>
      <c r="G80" s="122">
        <v>0</v>
      </c>
      <c r="H80" s="122">
        <v>0</v>
      </c>
      <c r="I80" s="86">
        <f t="shared" si="5"/>
        <v>0</v>
      </c>
    </row>
    <row r="81" spans="2:9" ht="12.75" customHeight="1" x14ac:dyDescent="0.2">
      <c r="B81" s="219" t="s">
        <v>347</v>
      </c>
      <c r="C81" s="220"/>
      <c r="D81" s="122">
        <v>0</v>
      </c>
      <c r="E81" s="122">
        <v>0</v>
      </c>
      <c r="F81" s="122">
        <f t="shared" si="4"/>
        <v>0</v>
      </c>
      <c r="G81" s="122">
        <v>0</v>
      </c>
      <c r="H81" s="122">
        <v>0</v>
      </c>
      <c r="I81" s="86">
        <f t="shared" si="5"/>
        <v>0</v>
      </c>
    </row>
    <row r="82" spans="2:9" ht="12.75" customHeight="1" x14ac:dyDescent="0.2">
      <c r="B82" s="219" t="s">
        <v>348</v>
      </c>
      <c r="C82" s="220"/>
      <c r="D82" s="122">
        <v>0</v>
      </c>
      <c r="E82" s="122">
        <v>0</v>
      </c>
      <c r="F82" s="122">
        <f t="shared" si="4"/>
        <v>0</v>
      </c>
      <c r="G82" s="122">
        <v>0</v>
      </c>
      <c r="H82" s="122">
        <v>0</v>
      </c>
      <c r="I82" s="86">
        <f t="shared" si="5"/>
        <v>0</v>
      </c>
    </row>
    <row r="83" spans="2:9" ht="12.75" customHeight="1" x14ac:dyDescent="0.2">
      <c r="B83" s="219" t="s">
        <v>349</v>
      </c>
      <c r="C83" s="220"/>
      <c r="D83" s="122">
        <v>0</v>
      </c>
      <c r="E83" s="122">
        <v>0</v>
      </c>
      <c r="F83" s="122">
        <f t="shared" si="4"/>
        <v>0</v>
      </c>
      <c r="G83" s="122">
        <v>0</v>
      </c>
      <c r="H83" s="122">
        <v>0</v>
      </c>
      <c r="I83" s="86">
        <f t="shared" si="5"/>
        <v>0</v>
      </c>
    </row>
    <row r="84" spans="2:9" ht="12.75" customHeight="1" x14ac:dyDescent="0.2">
      <c r="B84" s="219" t="s">
        <v>350</v>
      </c>
      <c r="C84" s="220"/>
      <c r="D84" s="122">
        <v>0</v>
      </c>
      <c r="E84" s="122">
        <v>0</v>
      </c>
      <c r="F84" s="122">
        <f t="shared" si="4"/>
        <v>0</v>
      </c>
      <c r="G84" s="122">
        <v>0</v>
      </c>
      <c r="H84" s="122">
        <v>0</v>
      </c>
      <c r="I84" s="86">
        <f t="shared" si="5"/>
        <v>0</v>
      </c>
    </row>
    <row r="85" spans="2:9" ht="12.75" customHeight="1" x14ac:dyDescent="0.2">
      <c r="B85" s="219" t="s">
        <v>351</v>
      </c>
      <c r="C85" s="220"/>
      <c r="D85" s="122">
        <v>0</v>
      </c>
      <c r="E85" s="122">
        <v>0</v>
      </c>
      <c r="F85" s="122">
        <f t="shared" si="4"/>
        <v>0</v>
      </c>
      <c r="G85" s="122">
        <v>0</v>
      </c>
      <c r="H85" s="122">
        <v>0</v>
      </c>
      <c r="I85" s="86">
        <f t="shared" si="5"/>
        <v>0</v>
      </c>
    </row>
    <row r="86" spans="2:9" ht="12.75" customHeight="1" x14ac:dyDescent="0.2">
      <c r="B86" s="219" t="s">
        <v>352</v>
      </c>
      <c r="C86" s="220"/>
      <c r="D86" s="122">
        <v>0</v>
      </c>
      <c r="E86" s="122">
        <v>0</v>
      </c>
      <c r="F86" s="122">
        <f t="shared" si="4"/>
        <v>0</v>
      </c>
      <c r="G86" s="122">
        <v>0</v>
      </c>
      <c r="H86" s="122">
        <v>0</v>
      </c>
      <c r="I86" s="86">
        <f t="shared" si="5"/>
        <v>0</v>
      </c>
    </row>
    <row r="87" spans="2:9" ht="12.75" customHeight="1" x14ac:dyDescent="0.2">
      <c r="B87" s="219" t="s">
        <v>353</v>
      </c>
      <c r="C87" s="220"/>
      <c r="D87" s="122">
        <v>0</v>
      </c>
      <c r="E87" s="122">
        <v>0</v>
      </c>
      <c r="F87" s="122">
        <f t="shared" si="4"/>
        <v>0</v>
      </c>
      <c r="G87" s="122">
        <v>0</v>
      </c>
      <c r="H87" s="122">
        <v>0</v>
      </c>
      <c r="I87" s="86">
        <f t="shared" si="5"/>
        <v>0</v>
      </c>
    </row>
    <row r="88" spans="2:9" ht="12.75" customHeight="1" x14ac:dyDescent="0.2">
      <c r="B88" s="219" t="s">
        <v>354</v>
      </c>
      <c r="C88" s="220"/>
      <c r="D88" s="122">
        <v>0</v>
      </c>
      <c r="E88" s="122">
        <v>0</v>
      </c>
      <c r="F88" s="122">
        <f t="shared" si="4"/>
        <v>0</v>
      </c>
      <c r="G88" s="122">
        <v>0</v>
      </c>
      <c r="H88" s="122">
        <v>0</v>
      </c>
      <c r="I88" s="86">
        <f t="shared" si="5"/>
        <v>0</v>
      </c>
    </row>
    <row r="89" spans="2:9" ht="12.75" customHeight="1" x14ac:dyDescent="0.2">
      <c r="B89" s="219" t="s">
        <v>355</v>
      </c>
      <c r="C89" s="220"/>
      <c r="D89" s="122">
        <v>0</v>
      </c>
      <c r="E89" s="122">
        <v>0</v>
      </c>
      <c r="F89" s="122">
        <f t="shared" si="4"/>
        <v>0</v>
      </c>
      <c r="G89" s="122">
        <v>0</v>
      </c>
      <c r="H89" s="122">
        <v>0</v>
      </c>
      <c r="I89" s="86">
        <f t="shared" si="5"/>
        <v>0</v>
      </c>
    </row>
    <row r="90" spans="2:9" ht="12.75" customHeight="1" x14ac:dyDescent="0.2">
      <c r="B90" s="219" t="s">
        <v>356</v>
      </c>
      <c r="C90" s="220"/>
      <c r="D90" s="122">
        <v>0</v>
      </c>
      <c r="E90" s="122">
        <v>0</v>
      </c>
      <c r="F90" s="122">
        <f t="shared" si="4"/>
        <v>0</v>
      </c>
      <c r="G90" s="122">
        <v>0</v>
      </c>
      <c r="H90" s="122">
        <v>0</v>
      </c>
      <c r="I90" s="86">
        <f t="shared" si="5"/>
        <v>0</v>
      </c>
    </row>
    <row r="91" spans="2:9" ht="12.75" customHeight="1" x14ac:dyDescent="0.2">
      <c r="B91" s="219" t="s">
        <v>357</v>
      </c>
      <c r="C91" s="220"/>
      <c r="D91" s="122">
        <v>0</v>
      </c>
      <c r="E91" s="122">
        <v>0</v>
      </c>
      <c r="F91" s="122">
        <f t="shared" si="4"/>
        <v>0</v>
      </c>
      <c r="G91" s="122">
        <v>0</v>
      </c>
      <c r="H91" s="122">
        <v>0</v>
      </c>
      <c r="I91" s="86">
        <f t="shared" si="5"/>
        <v>0</v>
      </c>
    </row>
    <row r="92" spans="2:9" ht="12.75" customHeight="1" x14ac:dyDescent="0.2">
      <c r="B92" s="219" t="s">
        <v>358</v>
      </c>
      <c r="C92" s="220"/>
      <c r="D92" s="122">
        <v>0</v>
      </c>
      <c r="E92" s="122">
        <v>0</v>
      </c>
      <c r="F92" s="122">
        <f t="shared" si="4"/>
        <v>0</v>
      </c>
      <c r="G92" s="122">
        <v>0</v>
      </c>
      <c r="H92" s="122">
        <v>0</v>
      </c>
      <c r="I92" s="86">
        <f t="shared" si="5"/>
        <v>0</v>
      </c>
    </row>
    <row r="93" spans="2:9" ht="12.75" customHeight="1" x14ac:dyDescent="0.2">
      <c r="B93" s="219" t="s">
        <v>359</v>
      </c>
      <c r="C93" s="220"/>
      <c r="D93" s="122">
        <v>0</v>
      </c>
      <c r="E93" s="122">
        <v>0</v>
      </c>
      <c r="F93" s="122">
        <f t="shared" si="4"/>
        <v>0</v>
      </c>
      <c r="G93" s="122">
        <v>0</v>
      </c>
      <c r="H93" s="122">
        <v>0</v>
      </c>
      <c r="I93" s="86">
        <f t="shared" si="5"/>
        <v>0</v>
      </c>
    </row>
    <row r="94" spans="2:9" ht="12.75" customHeight="1" x14ac:dyDescent="0.2">
      <c r="B94" s="219" t="s">
        <v>360</v>
      </c>
      <c r="C94" s="220"/>
      <c r="D94" s="122">
        <v>0</v>
      </c>
      <c r="E94" s="122">
        <v>0</v>
      </c>
      <c r="F94" s="122">
        <f t="shared" si="4"/>
        <v>0</v>
      </c>
      <c r="G94" s="122">
        <v>0</v>
      </c>
      <c r="H94" s="122">
        <v>0</v>
      </c>
      <c r="I94" s="86">
        <f t="shared" si="5"/>
        <v>0</v>
      </c>
    </row>
    <row r="95" spans="2:9" ht="12.75" customHeight="1" x14ac:dyDescent="0.2">
      <c r="B95" s="219" t="s">
        <v>361</v>
      </c>
      <c r="C95" s="220"/>
      <c r="D95" s="122">
        <v>0</v>
      </c>
      <c r="E95" s="122">
        <v>0</v>
      </c>
      <c r="F95" s="122">
        <f t="shared" si="4"/>
        <v>0</v>
      </c>
      <c r="G95" s="122">
        <v>0</v>
      </c>
      <c r="H95" s="122">
        <v>0</v>
      </c>
      <c r="I95" s="86">
        <f t="shared" si="5"/>
        <v>0</v>
      </c>
    </row>
    <row r="96" spans="2:9" ht="12.75" customHeight="1" x14ac:dyDescent="0.2">
      <c r="B96" s="219" t="s">
        <v>362</v>
      </c>
      <c r="C96" s="220"/>
      <c r="D96" s="122">
        <v>0</v>
      </c>
      <c r="E96" s="122">
        <v>0</v>
      </c>
      <c r="F96" s="122">
        <f t="shared" si="4"/>
        <v>0</v>
      </c>
      <c r="G96" s="122">
        <v>0</v>
      </c>
      <c r="H96" s="122">
        <v>0</v>
      </c>
      <c r="I96" s="86">
        <f t="shared" si="5"/>
        <v>0</v>
      </c>
    </row>
    <row r="97" spans="2:9" ht="12.75" customHeight="1" x14ac:dyDescent="0.2">
      <c r="B97" s="219" t="s">
        <v>363</v>
      </c>
      <c r="C97" s="220"/>
      <c r="D97" s="122">
        <v>38511666.439999998</v>
      </c>
      <c r="E97" s="122">
        <v>7374268.6699999999</v>
      </c>
      <c r="F97" s="122">
        <f t="shared" si="4"/>
        <v>45885935.109999999</v>
      </c>
      <c r="G97" s="122">
        <v>6527165.46</v>
      </c>
      <c r="H97" s="122">
        <v>6527165.46</v>
      </c>
      <c r="I97" s="86">
        <f t="shared" si="5"/>
        <v>39358769.649999999</v>
      </c>
    </row>
    <row r="98" spans="2:9" ht="12.75" customHeight="1" x14ac:dyDescent="0.2">
      <c r="B98" s="219" t="s">
        <v>364</v>
      </c>
      <c r="C98" s="220"/>
      <c r="D98" s="122">
        <v>367760.11</v>
      </c>
      <c r="E98" s="122">
        <v>22159.19</v>
      </c>
      <c r="F98" s="122">
        <f t="shared" si="4"/>
        <v>389919.3</v>
      </c>
      <c r="G98" s="122">
        <v>59516</v>
      </c>
      <c r="H98" s="122">
        <v>59516</v>
      </c>
      <c r="I98" s="86">
        <f t="shared" si="5"/>
        <v>330403.3</v>
      </c>
    </row>
    <row r="99" spans="2:9" ht="12.75" customHeight="1" x14ac:dyDescent="0.2">
      <c r="B99" s="219" t="s">
        <v>365</v>
      </c>
      <c r="C99" s="220"/>
      <c r="D99" s="122">
        <v>493078.27</v>
      </c>
      <c r="E99" s="122">
        <v>19926.64</v>
      </c>
      <c r="F99" s="122">
        <f t="shared" si="4"/>
        <v>513004.91000000003</v>
      </c>
      <c r="G99" s="122">
        <v>171723.4</v>
      </c>
      <c r="H99" s="122">
        <v>171723.4</v>
      </c>
      <c r="I99" s="86">
        <f t="shared" si="5"/>
        <v>341281.51</v>
      </c>
    </row>
    <row r="100" spans="2:9" ht="12.75" customHeight="1" x14ac:dyDescent="0.2">
      <c r="B100" s="219" t="s">
        <v>366</v>
      </c>
      <c r="C100" s="220"/>
      <c r="D100" s="122">
        <v>364024.35</v>
      </c>
      <c r="E100" s="122">
        <v>21694.720000000001</v>
      </c>
      <c r="F100" s="122">
        <f t="shared" si="4"/>
        <v>385719.06999999995</v>
      </c>
      <c r="G100" s="122">
        <v>57036</v>
      </c>
      <c r="H100" s="122">
        <v>57036</v>
      </c>
      <c r="I100" s="86">
        <f t="shared" si="5"/>
        <v>328683.06999999995</v>
      </c>
    </row>
    <row r="101" spans="2:9" ht="12.75" customHeight="1" x14ac:dyDescent="0.2">
      <c r="B101" s="219" t="s">
        <v>367</v>
      </c>
      <c r="C101" s="220"/>
      <c r="D101" s="122">
        <v>53000</v>
      </c>
      <c r="E101" s="122">
        <v>200341.9</v>
      </c>
      <c r="F101" s="122">
        <f t="shared" si="4"/>
        <v>253341.9</v>
      </c>
      <c r="G101" s="122">
        <v>18087</v>
      </c>
      <c r="H101" s="122">
        <v>18087</v>
      </c>
      <c r="I101" s="86">
        <f t="shared" si="5"/>
        <v>235254.9</v>
      </c>
    </row>
    <row r="102" spans="2:9" ht="12.75" customHeight="1" x14ac:dyDescent="0.2">
      <c r="B102" s="219" t="s">
        <v>368</v>
      </c>
      <c r="C102" s="220"/>
      <c r="D102" s="122">
        <v>0</v>
      </c>
      <c r="E102" s="122">
        <v>0</v>
      </c>
      <c r="F102" s="122">
        <f t="shared" si="4"/>
        <v>0</v>
      </c>
      <c r="G102" s="122">
        <v>0</v>
      </c>
      <c r="H102" s="122">
        <v>0</v>
      </c>
      <c r="I102" s="86">
        <f t="shared" si="5"/>
        <v>0</v>
      </c>
    </row>
    <row r="103" spans="2:9" ht="12.75" customHeight="1" x14ac:dyDescent="0.2">
      <c r="B103" s="219" t="s">
        <v>369</v>
      </c>
      <c r="C103" s="220"/>
      <c r="D103" s="122">
        <v>0</v>
      </c>
      <c r="E103" s="122">
        <v>0</v>
      </c>
      <c r="F103" s="122">
        <f t="shared" si="4"/>
        <v>0</v>
      </c>
      <c r="G103" s="122">
        <v>0</v>
      </c>
      <c r="H103" s="122">
        <v>0</v>
      </c>
      <c r="I103" s="86">
        <f t="shared" si="5"/>
        <v>0</v>
      </c>
    </row>
    <row r="104" spans="2:9" ht="12.75" customHeight="1" x14ac:dyDescent="0.2">
      <c r="B104" s="219" t="s">
        <v>370</v>
      </c>
      <c r="C104" s="220"/>
      <c r="D104" s="122">
        <v>16567725</v>
      </c>
      <c r="E104" s="122">
        <v>863940</v>
      </c>
      <c r="F104" s="122">
        <f t="shared" si="4"/>
        <v>17431665</v>
      </c>
      <c r="G104" s="122">
        <v>0</v>
      </c>
      <c r="H104" s="122">
        <v>0</v>
      </c>
      <c r="I104" s="86">
        <f t="shared" si="5"/>
        <v>17431665</v>
      </c>
    </row>
    <row r="105" spans="2:9" ht="12.75" customHeight="1" x14ac:dyDescent="0.2">
      <c r="B105" s="219" t="s">
        <v>371</v>
      </c>
      <c r="C105" s="220"/>
      <c r="D105" s="122">
        <v>0</v>
      </c>
      <c r="E105" s="122">
        <v>0</v>
      </c>
      <c r="F105" s="122">
        <f t="shared" si="4"/>
        <v>0</v>
      </c>
      <c r="G105" s="122">
        <v>0</v>
      </c>
      <c r="H105" s="122">
        <v>0</v>
      </c>
      <c r="I105" s="86">
        <f t="shared" si="5"/>
        <v>0</v>
      </c>
    </row>
    <row r="106" spans="2:9" ht="12.75" customHeight="1" x14ac:dyDescent="0.2">
      <c r="B106" s="219" t="s">
        <v>372</v>
      </c>
      <c r="C106" s="220"/>
      <c r="D106" s="122">
        <v>0</v>
      </c>
      <c r="E106" s="122">
        <v>0</v>
      </c>
      <c r="F106" s="122">
        <f t="shared" si="4"/>
        <v>0</v>
      </c>
      <c r="G106" s="122">
        <v>0</v>
      </c>
      <c r="H106" s="122">
        <v>0</v>
      </c>
      <c r="I106" s="86">
        <f t="shared" si="5"/>
        <v>0</v>
      </c>
    </row>
    <row r="107" spans="2:9" ht="12.75" customHeight="1" x14ac:dyDescent="0.2">
      <c r="B107" s="219" t="s">
        <v>373</v>
      </c>
      <c r="C107" s="220"/>
      <c r="D107" s="122">
        <v>0</v>
      </c>
      <c r="E107" s="122">
        <v>0</v>
      </c>
      <c r="F107" s="122">
        <f t="shared" si="4"/>
        <v>0</v>
      </c>
      <c r="G107" s="122">
        <v>0</v>
      </c>
      <c r="H107" s="122">
        <v>0</v>
      </c>
      <c r="I107" s="86">
        <f t="shared" si="5"/>
        <v>0</v>
      </c>
    </row>
    <row r="108" spans="2:9" ht="12.75" customHeight="1" x14ac:dyDescent="0.2">
      <c r="B108" s="219" t="s">
        <v>374</v>
      </c>
      <c r="C108" s="220"/>
      <c r="D108" s="122">
        <v>0</v>
      </c>
      <c r="E108" s="122">
        <v>0</v>
      </c>
      <c r="F108" s="122">
        <f t="shared" si="4"/>
        <v>0</v>
      </c>
      <c r="G108" s="122">
        <v>0</v>
      </c>
      <c r="H108" s="122">
        <v>0</v>
      </c>
      <c r="I108" s="86">
        <f t="shared" si="5"/>
        <v>0</v>
      </c>
    </row>
    <row r="109" spans="2:9" ht="12.75" customHeight="1" x14ac:dyDescent="0.2">
      <c r="B109" s="219" t="s">
        <v>375</v>
      </c>
      <c r="C109" s="220"/>
      <c r="D109" s="122">
        <v>0</v>
      </c>
      <c r="E109" s="122">
        <v>0</v>
      </c>
      <c r="F109" s="122">
        <f t="shared" si="4"/>
        <v>0</v>
      </c>
      <c r="G109" s="122">
        <v>0</v>
      </c>
      <c r="H109" s="122">
        <v>0</v>
      </c>
      <c r="I109" s="86">
        <f t="shared" si="5"/>
        <v>0</v>
      </c>
    </row>
    <row r="110" spans="2:9" ht="12.75" customHeight="1" x14ac:dyDescent="0.2">
      <c r="B110" s="219" t="s">
        <v>376</v>
      </c>
      <c r="C110" s="220"/>
      <c r="D110" s="122">
        <v>0</v>
      </c>
      <c r="E110" s="122">
        <v>0</v>
      </c>
      <c r="F110" s="122">
        <f t="shared" si="4"/>
        <v>0</v>
      </c>
      <c r="G110" s="122">
        <v>0</v>
      </c>
      <c r="H110" s="122">
        <v>0</v>
      </c>
      <c r="I110" s="86">
        <f t="shared" si="5"/>
        <v>0</v>
      </c>
    </row>
    <row r="111" spans="2:9" ht="12.75" customHeight="1" x14ac:dyDescent="0.2">
      <c r="B111" s="219" t="s">
        <v>377</v>
      </c>
      <c r="C111" s="220"/>
      <c r="D111" s="122">
        <v>0</v>
      </c>
      <c r="E111" s="122">
        <v>0</v>
      </c>
      <c r="F111" s="122">
        <f t="shared" si="4"/>
        <v>0</v>
      </c>
      <c r="G111" s="122">
        <v>0</v>
      </c>
      <c r="H111" s="122">
        <v>0</v>
      </c>
      <c r="I111" s="86">
        <f t="shared" si="5"/>
        <v>0</v>
      </c>
    </row>
    <row r="112" spans="2:9" ht="12.75" customHeight="1" x14ac:dyDescent="0.2">
      <c r="B112" s="219" t="s">
        <v>378</v>
      </c>
      <c r="C112" s="220"/>
      <c r="D112" s="122">
        <v>0</v>
      </c>
      <c r="E112" s="122">
        <v>0</v>
      </c>
      <c r="F112" s="122">
        <f t="shared" si="4"/>
        <v>0</v>
      </c>
      <c r="G112" s="122">
        <v>0</v>
      </c>
      <c r="H112" s="122">
        <v>0</v>
      </c>
      <c r="I112" s="86">
        <f t="shared" si="5"/>
        <v>0</v>
      </c>
    </row>
    <row r="113" spans="2:9" ht="12.75" customHeight="1" x14ac:dyDescent="0.2">
      <c r="B113" s="219" t="s">
        <v>379</v>
      </c>
      <c r="C113" s="220"/>
      <c r="D113" s="122">
        <v>0</v>
      </c>
      <c r="E113" s="122">
        <v>0</v>
      </c>
      <c r="F113" s="122">
        <f t="shared" si="4"/>
        <v>0</v>
      </c>
      <c r="G113" s="122">
        <v>0</v>
      </c>
      <c r="H113" s="122">
        <v>0</v>
      </c>
      <c r="I113" s="86">
        <f t="shared" si="5"/>
        <v>0</v>
      </c>
    </row>
    <row r="114" spans="2:9" ht="12.75" customHeight="1" x14ac:dyDescent="0.2">
      <c r="B114" s="219" t="s">
        <v>380</v>
      </c>
      <c r="C114" s="220"/>
      <c r="D114" s="122">
        <v>0</v>
      </c>
      <c r="E114" s="122">
        <v>0</v>
      </c>
      <c r="F114" s="122">
        <f t="shared" si="4"/>
        <v>0</v>
      </c>
      <c r="G114" s="122">
        <v>0</v>
      </c>
      <c r="H114" s="122">
        <v>0</v>
      </c>
      <c r="I114" s="86">
        <f t="shared" si="5"/>
        <v>0</v>
      </c>
    </row>
    <row r="115" spans="2:9" ht="12.75" customHeight="1" x14ac:dyDescent="0.2">
      <c r="B115" s="219" t="s">
        <v>381</v>
      </c>
      <c r="C115" s="220"/>
      <c r="D115" s="122">
        <v>0</v>
      </c>
      <c r="E115" s="122">
        <v>0</v>
      </c>
      <c r="F115" s="122">
        <f t="shared" si="4"/>
        <v>0</v>
      </c>
      <c r="G115" s="122">
        <v>0</v>
      </c>
      <c r="H115" s="122">
        <v>0</v>
      </c>
      <c r="I115" s="86">
        <f t="shared" si="5"/>
        <v>0</v>
      </c>
    </row>
    <row r="116" spans="2:9" ht="12.75" customHeight="1" x14ac:dyDescent="0.2">
      <c r="B116" s="219" t="s">
        <v>382</v>
      </c>
      <c r="C116" s="220"/>
      <c r="D116" s="122">
        <v>0</v>
      </c>
      <c r="E116" s="122">
        <v>0</v>
      </c>
      <c r="F116" s="122">
        <f t="shared" si="4"/>
        <v>0</v>
      </c>
      <c r="G116" s="122">
        <v>0</v>
      </c>
      <c r="H116" s="122">
        <v>0</v>
      </c>
      <c r="I116" s="86">
        <f t="shared" si="5"/>
        <v>0</v>
      </c>
    </row>
    <row r="117" spans="2:9" ht="12.75" customHeight="1" x14ac:dyDescent="0.2">
      <c r="B117" s="219" t="s">
        <v>383</v>
      </c>
      <c r="C117" s="220"/>
      <c r="D117" s="122">
        <v>0</v>
      </c>
      <c r="E117" s="122">
        <v>0</v>
      </c>
      <c r="F117" s="122">
        <f t="shared" si="4"/>
        <v>0</v>
      </c>
      <c r="G117" s="122">
        <v>0</v>
      </c>
      <c r="H117" s="122">
        <v>0</v>
      </c>
      <c r="I117" s="86">
        <f t="shared" si="5"/>
        <v>0</v>
      </c>
    </row>
    <row r="118" spans="2:9" ht="12.75" customHeight="1" x14ac:dyDescent="0.2">
      <c r="B118" s="219" t="s">
        <v>384</v>
      </c>
      <c r="C118" s="220"/>
      <c r="D118" s="122">
        <v>0</v>
      </c>
      <c r="E118" s="122">
        <v>0</v>
      </c>
      <c r="F118" s="122">
        <f t="shared" si="4"/>
        <v>0</v>
      </c>
      <c r="G118" s="122">
        <v>0</v>
      </c>
      <c r="H118" s="122">
        <v>0</v>
      </c>
      <c r="I118" s="86">
        <f t="shared" si="5"/>
        <v>0</v>
      </c>
    </row>
    <row r="119" spans="2:9" ht="12.75" customHeight="1" x14ac:dyDescent="0.2">
      <c r="B119" s="219" t="s">
        <v>385</v>
      </c>
      <c r="C119" s="220"/>
      <c r="D119" s="122">
        <v>0</v>
      </c>
      <c r="E119" s="122">
        <v>0</v>
      </c>
      <c r="F119" s="122">
        <f t="shared" si="4"/>
        <v>0</v>
      </c>
      <c r="G119" s="122">
        <v>0</v>
      </c>
      <c r="H119" s="122">
        <v>0</v>
      </c>
      <c r="I119" s="86">
        <f t="shared" si="5"/>
        <v>0</v>
      </c>
    </row>
    <row r="120" spans="2:9" ht="12.75" customHeight="1" x14ac:dyDescent="0.2">
      <c r="B120" s="219" t="s">
        <v>386</v>
      </c>
      <c r="C120" s="220"/>
      <c r="D120" s="122">
        <v>0</v>
      </c>
      <c r="E120" s="122">
        <v>0</v>
      </c>
      <c r="F120" s="122">
        <f t="shared" si="4"/>
        <v>0</v>
      </c>
      <c r="G120" s="122">
        <v>0</v>
      </c>
      <c r="H120" s="122">
        <v>0</v>
      </c>
      <c r="I120" s="86">
        <f t="shared" si="5"/>
        <v>0</v>
      </c>
    </row>
    <row r="121" spans="2:9" ht="12.75" customHeight="1" x14ac:dyDescent="0.2">
      <c r="B121" s="219" t="s">
        <v>387</v>
      </c>
      <c r="C121" s="220"/>
      <c r="D121" s="122">
        <v>0</v>
      </c>
      <c r="E121" s="122">
        <v>0</v>
      </c>
      <c r="F121" s="122">
        <f t="shared" si="4"/>
        <v>0</v>
      </c>
      <c r="G121" s="122">
        <v>0</v>
      </c>
      <c r="H121" s="122">
        <v>0</v>
      </c>
      <c r="I121" s="86">
        <f t="shared" si="5"/>
        <v>0</v>
      </c>
    </row>
    <row r="122" spans="2:9" ht="12.75" customHeight="1" x14ac:dyDescent="0.2">
      <c r="B122" s="219" t="s">
        <v>388</v>
      </c>
      <c r="C122" s="220"/>
      <c r="D122" s="122">
        <v>0</v>
      </c>
      <c r="E122" s="122">
        <v>0</v>
      </c>
      <c r="F122" s="122">
        <f t="shared" si="4"/>
        <v>0</v>
      </c>
      <c r="G122" s="122">
        <v>0</v>
      </c>
      <c r="H122" s="122">
        <v>0</v>
      </c>
      <c r="I122" s="86">
        <f t="shared" si="5"/>
        <v>0</v>
      </c>
    </row>
    <row r="123" spans="2:9" ht="12.75" customHeight="1" x14ac:dyDescent="0.2">
      <c r="B123" s="219" t="s">
        <v>389</v>
      </c>
      <c r="C123" s="220"/>
      <c r="D123" s="122">
        <v>0</v>
      </c>
      <c r="E123" s="122">
        <v>700000</v>
      </c>
      <c r="F123" s="122">
        <f t="shared" si="4"/>
        <v>700000</v>
      </c>
      <c r="G123" s="122">
        <v>0</v>
      </c>
      <c r="H123" s="122">
        <v>0</v>
      </c>
      <c r="I123" s="86">
        <f t="shared" si="5"/>
        <v>700000</v>
      </c>
    </row>
    <row r="124" spans="2:9" ht="12.75" customHeight="1" x14ac:dyDescent="0.2">
      <c r="B124" s="219" t="s">
        <v>390</v>
      </c>
      <c r="C124" s="220"/>
      <c r="D124" s="122">
        <v>0</v>
      </c>
      <c r="E124" s="122">
        <v>0</v>
      </c>
      <c r="F124" s="122">
        <f t="shared" si="4"/>
        <v>0</v>
      </c>
      <c r="G124" s="122">
        <v>0</v>
      </c>
      <c r="H124" s="122">
        <v>0</v>
      </c>
      <c r="I124" s="86">
        <f t="shared" si="5"/>
        <v>0</v>
      </c>
    </row>
    <row r="125" spans="2:9" ht="12.75" customHeight="1" x14ac:dyDescent="0.2">
      <c r="B125" s="219" t="s">
        <v>391</v>
      </c>
      <c r="C125" s="220"/>
      <c r="D125" s="122">
        <v>0</v>
      </c>
      <c r="E125" s="122">
        <v>0</v>
      </c>
      <c r="F125" s="122">
        <f t="shared" si="4"/>
        <v>0</v>
      </c>
      <c r="G125" s="122">
        <v>0</v>
      </c>
      <c r="H125" s="122">
        <v>0</v>
      </c>
      <c r="I125" s="86">
        <f t="shared" si="5"/>
        <v>0</v>
      </c>
    </row>
    <row r="126" spans="2:9" ht="12.75" customHeight="1" x14ac:dyDescent="0.2">
      <c r="B126" s="219" t="s">
        <v>392</v>
      </c>
      <c r="C126" s="220"/>
      <c r="D126" s="122">
        <v>0</v>
      </c>
      <c r="E126" s="122">
        <v>0</v>
      </c>
      <c r="F126" s="122">
        <f t="shared" si="4"/>
        <v>0</v>
      </c>
      <c r="G126" s="122">
        <v>0</v>
      </c>
      <c r="H126" s="122">
        <v>0</v>
      </c>
      <c r="I126" s="86">
        <f t="shared" si="5"/>
        <v>0</v>
      </c>
    </row>
    <row r="127" spans="2:9" ht="12.75" customHeight="1" x14ac:dyDescent="0.2">
      <c r="B127" s="219" t="s">
        <v>393</v>
      </c>
      <c r="C127" s="220"/>
      <c r="D127" s="122">
        <v>0</v>
      </c>
      <c r="E127" s="122">
        <v>0</v>
      </c>
      <c r="F127" s="122">
        <f t="shared" si="4"/>
        <v>0</v>
      </c>
      <c r="G127" s="122">
        <v>0</v>
      </c>
      <c r="H127" s="122">
        <v>0</v>
      </c>
      <c r="I127" s="86">
        <f t="shared" si="5"/>
        <v>0</v>
      </c>
    </row>
    <row r="128" spans="2:9" ht="12.75" customHeight="1" x14ac:dyDescent="0.2">
      <c r="B128" s="219" t="s">
        <v>394</v>
      </c>
      <c r="C128" s="220"/>
      <c r="D128" s="122">
        <v>6500000</v>
      </c>
      <c r="E128" s="122">
        <v>400000</v>
      </c>
      <c r="F128" s="122">
        <f t="shared" si="4"/>
        <v>6900000</v>
      </c>
      <c r="G128" s="122">
        <v>1567323.26</v>
      </c>
      <c r="H128" s="122">
        <v>1567323.26</v>
      </c>
      <c r="I128" s="86">
        <f t="shared" si="5"/>
        <v>5332676.74</v>
      </c>
    </row>
    <row r="129" spans="2:9" ht="12.75" customHeight="1" x14ac:dyDescent="0.2">
      <c r="B129" s="219" t="s">
        <v>395</v>
      </c>
      <c r="C129" s="220"/>
      <c r="D129" s="122">
        <v>0</v>
      </c>
      <c r="E129" s="122">
        <v>0</v>
      </c>
      <c r="F129" s="122">
        <f t="shared" si="4"/>
        <v>0</v>
      </c>
      <c r="G129" s="122">
        <v>0</v>
      </c>
      <c r="H129" s="122">
        <v>0</v>
      </c>
      <c r="I129" s="86">
        <f t="shared" si="5"/>
        <v>0</v>
      </c>
    </row>
    <row r="130" spans="2:9" ht="12.75" customHeight="1" x14ac:dyDescent="0.2">
      <c r="B130" s="219" t="s">
        <v>396</v>
      </c>
      <c r="C130" s="220"/>
      <c r="D130" s="122">
        <v>0</v>
      </c>
      <c r="E130" s="122">
        <v>0</v>
      </c>
      <c r="F130" s="122">
        <f t="shared" si="4"/>
        <v>0</v>
      </c>
      <c r="G130" s="122">
        <v>0</v>
      </c>
      <c r="H130" s="122">
        <v>0</v>
      </c>
      <c r="I130" s="86">
        <f t="shared" si="5"/>
        <v>0</v>
      </c>
    </row>
    <row r="131" spans="2:9" ht="12.75" customHeight="1" x14ac:dyDescent="0.2">
      <c r="B131" s="219" t="s">
        <v>397</v>
      </c>
      <c r="C131" s="220"/>
      <c r="D131" s="122">
        <v>0</v>
      </c>
      <c r="E131" s="122">
        <v>0</v>
      </c>
      <c r="F131" s="122">
        <f t="shared" si="4"/>
        <v>0</v>
      </c>
      <c r="G131" s="122">
        <v>0</v>
      </c>
      <c r="H131" s="122">
        <v>0</v>
      </c>
      <c r="I131" s="86">
        <f t="shared" si="5"/>
        <v>0</v>
      </c>
    </row>
    <row r="132" spans="2:9" ht="12.75" customHeight="1" x14ac:dyDescent="0.2">
      <c r="B132" s="219" t="s">
        <v>398</v>
      </c>
      <c r="C132" s="220"/>
      <c r="D132" s="122">
        <v>5962370.8300000001</v>
      </c>
      <c r="E132" s="122">
        <v>206582.88</v>
      </c>
      <c r="F132" s="122">
        <f t="shared" si="4"/>
        <v>6168953.71</v>
      </c>
      <c r="G132" s="122">
        <v>1166325</v>
      </c>
      <c r="H132" s="122">
        <v>1166325</v>
      </c>
      <c r="I132" s="86">
        <f t="shared" si="5"/>
        <v>5002628.71</v>
      </c>
    </row>
    <row r="133" spans="2:9" ht="12.75" customHeight="1" x14ac:dyDescent="0.2">
      <c r="B133" s="219" t="s">
        <v>399</v>
      </c>
      <c r="C133" s="220"/>
      <c r="D133" s="122">
        <v>0</v>
      </c>
      <c r="E133" s="122">
        <v>0</v>
      </c>
      <c r="F133" s="122">
        <f t="shared" si="4"/>
        <v>0</v>
      </c>
      <c r="G133" s="122">
        <v>0</v>
      </c>
      <c r="H133" s="122">
        <v>0</v>
      </c>
      <c r="I133" s="86">
        <f t="shared" si="5"/>
        <v>0</v>
      </c>
    </row>
    <row r="134" spans="2:9" ht="12.75" customHeight="1" x14ac:dyDescent="0.2">
      <c r="B134" s="219" t="s">
        <v>400</v>
      </c>
      <c r="C134" s="220"/>
      <c r="D134" s="122">
        <v>0</v>
      </c>
      <c r="E134" s="122">
        <v>0</v>
      </c>
      <c r="F134" s="122">
        <f t="shared" si="4"/>
        <v>0</v>
      </c>
      <c r="G134" s="122">
        <v>0</v>
      </c>
      <c r="H134" s="122">
        <v>0</v>
      </c>
      <c r="I134" s="86">
        <f t="shared" si="5"/>
        <v>0</v>
      </c>
    </row>
    <row r="135" spans="2:9" s="25" customFormat="1" x14ac:dyDescent="0.2">
      <c r="B135" s="225"/>
      <c r="C135" s="226"/>
      <c r="D135" s="122"/>
      <c r="E135" s="122"/>
      <c r="F135" s="122"/>
      <c r="G135" s="122"/>
      <c r="H135" s="122"/>
      <c r="I135" s="86"/>
    </row>
    <row r="136" spans="2:9" ht="15.75" customHeight="1" x14ac:dyDescent="0.2">
      <c r="B136" s="222" t="s">
        <v>402</v>
      </c>
      <c r="C136" s="223"/>
      <c r="D136" s="120">
        <f t="shared" ref="D136:I136" si="6">D9+D72</f>
        <v>269906373.34000003</v>
      </c>
      <c r="E136" s="120">
        <f t="shared" si="6"/>
        <v>41562170.350000001</v>
      </c>
      <c r="F136" s="120">
        <f t="shared" si="6"/>
        <v>311468543.68999994</v>
      </c>
      <c r="G136" s="120">
        <f t="shared" si="6"/>
        <v>59504735.640000015</v>
      </c>
      <c r="H136" s="120">
        <f t="shared" si="6"/>
        <v>59504735.640000015</v>
      </c>
      <c r="I136" s="120">
        <f t="shared" si="6"/>
        <v>251963808.05000001</v>
      </c>
    </row>
    <row r="137" spans="2:9" ht="13.5" thickBot="1" x14ac:dyDescent="0.25">
      <c r="B137" s="227"/>
      <c r="C137" s="228"/>
      <c r="D137" s="132"/>
      <c r="E137" s="132"/>
      <c r="F137" s="132"/>
      <c r="G137" s="132"/>
      <c r="H137" s="132"/>
      <c r="I137" s="132"/>
    </row>
    <row r="141" spans="2:9" x14ac:dyDescent="0.2">
      <c r="D141" s="79"/>
      <c r="F141" s="79"/>
      <c r="I141" s="79"/>
    </row>
    <row r="142" spans="2:9" ht="15" x14ac:dyDescent="0.25">
      <c r="C142" s="275" t="s">
        <v>531</v>
      </c>
      <c r="D142"/>
      <c r="E142"/>
      <c r="F142"/>
      <c r="G142" s="276" t="s">
        <v>532</v>
      </c>
      <c r="H142" s="276"/>
      <c r="I142" s="276"/>
    </row>
    <row r="143" spans="2:9" ht="30" customHeight="1" x14ac:dyDescent="0.25">
      <c r="C143" s="108" t="s">
        <v>533</v>
      </c>
      <c r="E143"/>
      <c r="F143"/>
      <c r="G143" s="278" t="s">
        <v>534</v>
      </c>
      <c r="H143" s="279"/>
      <c r="I143" s="279"/>
    </row>
    <row r="144" spans="2:9" ht="15" customHeight="1" x14ac:dyDescent="0.25">
      <c r="C144"/>
      <c r="E144"/>
      <c r="F144"/>
    </row>
    <row r="145" spans="3:9" ht="15" customHeight="1" x14ac:dyDescent="0.25">
      <c r="C145"/>
      <c r="D145"/>
      <c r="E145"/>
      <c r="F145"/>
      <c r="G145" s="107"/>
      <c r="H145" s="107"/>
      <c r="I145" s="107"/>
    </row>
    <row r="146" spans="3:9" ht="30" customHeight="1" x14ac:dyDescent="0.25">
      <c r="C146" s="21"/>
      <c r="D146" s="23"/>
      <c r="E146" s="280" t="s">
        <v>535</v>
      </c>
      <c r="F146" s="280"/>
      <c r="G146" s="280"/>
      <c r="H146" s="279"/>
      <c r="I146" s="279"/>
    </row>
    <row r="147" spans="3:9" x14ac:dyDescent="0.2">
      <c r="C147" s="23"/>
      <c r="D147" s="23"/>
      <c r="E147" s="281" t="s">
        <v>536</v>
      </c>
      <c r="F147" s="281"/>
      <c r="G147" s="281"/>
      <c r="H147" s="281"/>
      <c r="I147" s="281"/>
    </row>
    <row r="148" spans="3:9" x14ac:dyDescent="0.2">
      <c r="C148" s="133"/>
      <c r="D148" s="133"/>
      <c r="E148" s="133"/>
      <c r="F148" s="133"/>
      <c r="G148" s="133"/>
      <c r="H148" s="133"/>
      <c r="I148" s="133"/>
    </row>
    <row r="149" spans="3:9" x14ac:dyDescent="0.2">
      <c r="C149" s="133"/>
      <c r="D149" s="133"/>
      <c r="E149" s="133"/>
      <c r="F149" s="133"/>
      <c r="G149" s="133"/>
      <c r="H149" s="133"/>
      <c r="I149" s="133"/>
    </row>
    <row r="1362" spans="2:9" x14ac:dyDescent="0.2">
      <c r="B1362" s="229"/>
      <c r="C1362" s="229"/>
      <c r="D1362" s="229"/>
      <c r="E1362" s="229"/>
      <c r="F1362" s="229"/>
      <c r="G1362" s="229"/>
      <c r="H1362" s="229"/>
      <c r="I1362" s="229"/>
    </row>
  </sheetData>
  <mergeCells count="143">
    <mergeCell ref="G145:I145"/>
    <mergeCell ref="E146:F146"/>
    <mergeCell ref="G146:I146"/>
    <mergeCell ref="E147:F147"/>
    <mergeCell ref="G147:I147"/>
    <mergeCell ref="B136:C136"/>
    <mergeCell ref="B137:C137"/>
    <mergeCell ref="G142:I142"/>
    <mergeCell ref="G143:I143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5:C105"/>
    <mergeCell ref="B106:C106"/>
    <mergeCell ref="B107:C107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:I2"/>
    <mergeCell ref="B3:I3"/>
    <mergeCell ref="B4:I4"/>
    <mergeCell ref="B5:I5"/>
    <mergeCell ref="B6:I6"/>
    <mergeCell ref="B7:C8"/>
    <mergeCell ref="D7:H7"/>
    <mergeCell ref="I7:I8"/>
  </mergeCells>
  <pageMargins left="0.7" right="0.7" top="0.75" bottom="0.75" header="0.3" footer="0.3"/>
  <pageSetup scale="7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workbookViewId="0">
      <pane ySplit="9" topLeftCell="A89" activePane="bottomLeft" state="frozen"/>
      <selection pane="bottomLeft" sqref="A1:J97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51" t="s">
        <v>44</v>
      </c>
      <c r="C2" s="52"/>
      <c r="D2" s="52"/>
      <c r="E2" s="52"/>
      <c r="F2" s="52"/>
      <c r="G2" s="52"/>
      <c r="H2" s="52"/>
      <c r="I2" s="230"/>
    </row>
    <row r="3" spans="2:9" x14ac:dyDescent="0.2">
      <c r="B3" s="71" t="s">
        <v>334</v>
      </c>
      <c r="C3" s="72"/>
      <c r="D3" s="72"/>
      <c r="E3" s="72"/>
      <c r="F3" s="72"/>
      <c r="G3" s="72"/>
      <c r="H3" s="72"/>
      <c r="I3" s="231"/>
    </row>
    <row r="4" spans="2:9" x14ac:dyDescent="0.2">
      <c r="B4" s="71" t="s">
        <v>403</v>
      </c>
      <c r="C4" s="72"/>
      <c r="D4" s="72"/>
      <c r="E4" s="72"/>
      <c r="F4" s="72"/>
      <c r="G4" s="72"/>
      <c r="H4" s="72"/>
      <c r="I4" s="231"/>
    </row>
    <row r="5" spans="2:9" x14ac:dyDescent="0.2">
      <c r="B5" s="71" t="s">
        <v>45</v>
      </c>
      <c r="C5" s="72"/>
      <c r="D5" s="72"/>
      <c r="E5" s="72"/>
      <c r="F5" s="72"/>
      <c r="G5" s="72"/>
      <c r="H5" s="72"/>
      <c r="I5" s="231"/>
    </row>
    <row r="6" spans="2:9" ht="13.5" thickBot="1" x14ac:dyDescent="0.25">
      <c r="B6" s="53" t="s">
        <v>1</v>
      </c>
      <c r="C6" s="54"/>
      <c r="D6" s="54"/>
      <c r="E6" s="54"/>
      <c r="F6" s="54"/>
      <c r="G6" s="54"/>
      <c r="H6" s="54"/>
      <c r="I6" s="232"/>
    </row>
    <row r="7" spans="2:9" ht="15.75" customHeight="1" x14ac:dyDescent="0.2">
      <c r="B7" s="51" t="s">
        <v>2</v>
      </c>
      <c r="C7" s="70"/>
      <c r="D7" s="210" t="s">
        <v>336</v>
      </c>
      <c r="E7" s="211"/>
      <c r="F7" s="211"/>
      <c r="G7" s="211"/>
      <c r="H7" s="212"/>
      <c r="I7" s="75" t="s">
        <v>337</v>
      </c>
    </row>
    <row r="8" spans="2:9" ht="15.75" customHeight="1" thickBot="1" x14ac:dyDescent="0.25">
      <c r="B8" s="71"/>
      <c r="C8" s="73"/>
      <c r="D8" s="113"/>
      <c r="E8" s="114"/>
      <c r="F8" s="114"/>
      <c r="G8" s="114"/>
      <c r="H8" s="115"/>
      <c r="I8" s="233"/>
    </row>
    <row r="9" spans="2:9" ht="26.25" thickBot="1" x14ac:dyDescent="0.25">
      <c r="B9" s="53"/>
      <c r="C9" s="74"/>
      <c r="D9" s="234" t="s">
        <v>4</v>
      </c>
      <c r="E9" s="4" t="s">
        <v>404</v>
      </c>
      <c r="F9" s="4" t="s">
        <v>405</v>
      </c>
      <c r="G9" s="4" t="s">
        <v>5</v>
      </c>
      <c r="H9" s="4" t="s">
        <v>22</v>
      </c>
      <c r="I9" s="76"/>
    </row>
    <row r="10" spans="2:9" x14ac:dyDescent="0.2">
      <c r="B10" s="216"/>
      <c r="C10" s="217"/>
      <c r="D10" s="235"/>
      <c r="E10" s="235"/>
      <c r="F10" s="235"/>
      <c r="G10" s="235"/>
      <c r="H10" s="235"/>
      <c r="I10" s="235"/>
    </row>
    <row r="11" spans="2:9" x14ac:dyDescent="0.2">
      <c r="B11" s="236" t="s">
        <v>406</v>
      </c>
      <c r="C11" s="237"/>
      <c r="D11" s="17">
        <f t="shared" ref="D11:I11" si="0">D12+D22+D31+D42</f>
        <v>201086748.33999997</v>
      </c>
      <c r="E11" s="17">
        <f t="shared" si="0"/>
        <v>31753256.349999998</v>
      </c>
      <c r="F11" s="17">
        <f t="shared" si="0"/>
        <v>232840004.68999997</v>
      </c>
      <c r="G11" s="17">
        <f t="shared" si="0"/>
        <v>49937559.519999996</v>
      </c>
      <c r="H11" s="17">
        <f t="shared" si="0"/>
        <v>49937559.519999996</v>
      </c>
      <c r="I11" s="17">
        <f t="shared" si="0"/>
        <v>182902445.16999996</v>
      </c>
    </row>
    <row r="12" spans="2:9" x14ac:dyDescent="0.2">
      <c r="B12" s="236" t="s">
        <v>407</v>
      </c>
      <c r="C12" s="237"/>
      <c r="D12" s="17">
        <f>SUM(D13:D20)</f>
        <v>48895633.950000003</v>
      </c>
      <c r="E12" s="17">
        <f>SUM(E13:E20)</f>
        <v>5604574.0399999991</v>
      </c>
      <c r="F12" s="17">
        <f>SUM(F13:F20)</f>
        <v>54500207.989999995</v>
      </c>
      <c r="G12" s="17">
        <f>SUM(G13:G20)</f>
        <v>10786640.91</v>
      </c>
      <c r="H12" s="17">
        <f>SUM(H13:H20)</f>
        <v>10786640.91</v>
      </c>
      <c r="I12" s="17">
        <f>F12-G12</f>
        <v>43713567.079999998</v>
      </c>
    </row>
    <row r="13" spans="2:9" x14ac:dyDescent="0.2">
      <c r="B13" s="238" t="s">
        <v>408</v>
      </c>
      <c r="C13" s="239"/>
      <c r="D13" s="15">
        <v>37619849.020000003</v>
      </c>
      <c r="E13" s="15">
        <v>3900281.05</v>
      </c>
      <c r="F13" s="15">
        <f>D13+E13</f>
        <v>41520130.07</v>
      </c>
      <c r="G13" s="15">
        <v>8828312.8699999992</v>
      </c>
      <c r="H13" s="15">
        <v>8828312.8699999992</v>
      </c>
      <c r="I13" s="15">
        <f t="shared" ref="I13:I20" si="1">F13-G13</f>
        <v>32691817.200000003</v>
      </c>
    </row>
    <row r="14" spans="2:9" x14ac:dyDescent="0.2">
      <c r="B14" s="238" t="s">
        <v>409</v>
      </c>
      <c r="C14" s="239"/>
      <c r="D14" s="15">
        <v>1092106.44</v>
      </c>
      <c r="E14" s="15">
        <v>-180487.43</v>
      </c>
      <c r="F14" s="15">
        <f t="shared" ref="F14:F20" si="2">D14+E14</f>
        <v>911619.01</v>
      </c>
      <c r="G14" s="15">
        <v>214773</v>
      </c>
      <c r="H14" s="15">
        <v>214773</v>
      </c>
      <c r="I14" s="15">
        <f t="shared" si="1"/>
        <v>696846.01</v>
      </c>
    </row>
    <row r="15" spans="2:9" x14ac:dyDescent="0.2">
      <c r="B15" s="238" t="s">
        <v>410</v>
      </c>
      <c r="C15" s="239"/>
      <c r="D15" s="15">
        <v>2592517</v>
      </c>
      <c r="E15" s="15">
        <v>601297.9</v>
      </c>
      <c r="F15" s="15">
        <f t="shared" si="2"/>
        <v>3193814.9</v>
      </c>
      <c r="G15" s="15">
        <v>388133</v>
      </c>
      <c r="H15" s="15">
        <v>388133</v>
      </c>
      <c r="I15" s="15">
        <f t="shared" si="1"/>
        <v>2805681.9</v>
      </c>
    </row>
    <row r="16" spans="2:9" x14ac:dyDescent="0.2">
      <c r="B16" s="238" t="s">
        <v>411</v>
      </c>
      <c r="C16" s="239"/>
      <c r="D16" s="15"/>
      <c r="E16" s="15"/>
      <c r="F16" s="15">
        <f t="shared" si="2"/>
        <v>0</v>
      </c>
      <c r="G16" s="15"/>
      <c r="H16" s="15"/>
      <c r="I16" s="15">
        <f t="shared" si="1"/>
        <v>0</v>
      </c>
    </row>
    <row r="17" spans="2:9" x14ac:dyDescent="0.2">
      <c r="B17" s="238" t="s">
        <v>412</v>
      </c>
      <c r="C17" s="239"/>
      <c r="D17" s="15"/>
      <c r="E17" s="15"/>
      <c r="F17" s="15">
        <f t="shared" si="2"/>
        <v>0</v>
      </c>
      <c r="G17" s="15"/>
      <c r="H17" s="15"/>
      <c r="I17" s="15">
        <f t="shared" si="1"/>
        <v>0</v>
      </c>
    </row>
    <row r="18" spans="2:9" x14ac:dyDescent="0.2">
      <c r="B18" s="238" t="s">
        <v>413</v>
      </c>
      <c r="C18" s="239"/>
      <c r="D18" s="15"/>
      <c r="E18" s="15"/>
      <c r="F18" s="15">
        <f t="shared" si="2"/>
        <v>0</v>
      </c>
      <c r="G18" s="15"/>
      <c r="H18" s="15"/>
      <c r="I18" s="15">
        <f t="shared" si="1"/>
        <v>0</v>
      </c>
    </row>
    <row r="19" spans="2:9" x14ac:dyDescent="0.2">
      <c r="B19" s="238" t="s">
        <v>414</v>
      </c>
      <c r="C19" s="239"/>
      <c r="D19" s="15">
        <v>998197.61</v>
      </c>
      <c r="E19" s="15">
        <v>180816.22</v>
      </c>
      <c r="F19" s="15">
        <f t="shared" si="2"/>
        <v>1179013.83</v>
      </c>
      <c r="G19" s="15">
        <v>286890.25</v>
      </c>
      <c r="H19" s="15">
        <v>286890.25</v>
      </c>
      <c r="I19" s="15">
        <f t="shared" si="1"/>
        <v>892123.58000000007</v>
      </c>
    </row>
    <row r="20" spans="2:9" x14ac:dyDescent="0.2">
      <c r="B20" s="238" t="s">
        <v>415</v>
      </c>
      <c r="C20" s="239"/>
      <c r="D20" s="15">
        <v>6592963.8799999999</v>
      </c>
      <c r="E20" s="15">
        <v>1102666.3</v>
      </c>
      <c r="F20" s="15">
        <f t="shared" si="2"/>
        <v>7695630.1799999997</v>
      </c>
      <c r="G20" s="15">
        <v>1068531.79</v>
      </c>
      <c r="H20" s="15">
        <v>1068531.79</v>
      </c>
      <c r="I20" s="15">
        <f t="shared" si="1"/>
        <v>6627098.3899999997</v>
      </c>
    </row>
    <row r="21" spans="2:9" x14ac:dyDescent="0.2">
      <c r="B21" s="238"/>
      <c r="C21" s="239"/>
      <c r="D21" s="15"/>
      <c r="E21" s="15"/>
      <c r="F21" s="15"/>
      <c r="G21" s="15"/>
      <c r="H21" s="15"/>
      <c r="I21" s="15"/>
    </row>
    <row r="22" spans="2:9" x14ac:dyDescent="0.2">
      <c r="B22" s="236" t="s">
        <v>416</v>
      </c>
      <c r="C22" s="237"/>
      <c r="D22" s="17">
        <f>SUM(D23:D29)</f>
        <v>108165966.57999998</v>
      </c>
      <c r="E22" s="17">
        <f>SUM(E23:E29)</f>
        <v>19529808.609999999</v>
      </c>
      <c r="F22" s="17">
        <f>SUM(F23:F29)</f>
        <v>127695775.18999998</v>
      </c>
      <c r="G22" s="17">
        <f>SUM(G23:G29)</f>
        <v>29173111.810000002</v>
      </c>
      <c r="H22" s="17">
        <f>SUM(H23:H29)</f>
        <v>29173111.810000002</v>
      </c>
      <c r="I22" s="17">
        <f t="shared" ref="I22:I29" si="3">F22-G22</f>
        <v>98522663.37999998</v>
      </c>
    </row>
    <row r="23" spans="2:9" x14ac:dyDescent="0.2">
      <c r="B23" s="238" t="s">
        <v>417</v>
      </c>
      <c r="C23" s="239"/>
      <c r="D23" s="15">
        <v>6264412.1600000001</v>
      </c>
      <c r="E23" s="15">
        <v>649818.86</v>
      </c>
      <c r="F23" s="15">
        <f>D23+E23</f>
        <v>6914231.0200000005</v>
      </c>
      <c r="G23" s="15">
        <v>1288873.58</v>
      </c>
      <c r="H23" s="15">
        <v>1288873.58</v>
      </c>
      <c r="I23" s="15">
        <f t="shared" si="3"/>
        <v>5625357.4400000004</v>
      </c>
    </row>
    <row r="24" spans="2:9" x14ac:dyDescent="0.2">
      <c r="B24" s="238" t="s">
        <v>418</v>
      </c>
      <c r="C24" s="239"/>
      <c r="D24" s="15">
        <v>72205518.319999993</v>
      </c>
      <c r="E24" s="15">
        <v>13325342.029999999</v>
      </c>
      <c r="F24" s="15">
        <f t="shared" ref="F24:F29" si="4">D24+E24</f>
        <v>85530860.349999994</v>
      </c>
      <c r="G24" s="15">
        <v>18109912.510000002</v>
      </c>
      <c r="H24" s="15">
        <v>18109912.510000002</v>
      </c>
      <c r="I24" s="15">
        <f t="shared" si="3"/>
        <v>67420947.839999989</v>
      </c>
    </row>
    <row r="25" spans="2:9" x14ac:dyDescent="0.2">
      <c r="B25" s="238" t="s">
        <v>419</v>
      </c>
      <c r="C25" s="239"/>
      <c r="D25" s="15"/>
      <c r="E25" s="15"/>
      <c r="F25" s="15">
        <f t="shared" si="4"/>
        <v>0</v>
      </c>
      <c r="G25" s="15"/>
      <c r="H25" s="15"/>
      <c r="I25" s="15">
        <f t="shared" si="3"/>
        <v>0</v>
      </c>
    </row>
    <row r="26" spans="2:9" x14ac:dyDescent="0.2">
      <c r="B26" s="238" t="s">
        <v>420</v>
      </c>
      <c r="C26" s="239"/>
      <c r="D26" s="15">
        <v>18332387.109999999</v>
      </c>
      <c r="E26" s="15">
        <v>4044311.08</v>
      </c>
      <c r="F26" s="15">
        <f t="shared" si="4"/>
        <v>22376698.189999998</v>
      </c>
      <c r="G26" s="15">
        <v>7144885.46</v>
      </c>
      <c r="H26" s="15">
        <v>7144885.46</v>
      </c>
      <c r="I26" s="15">
        <f t="shared" si="3"/>
        <v>15231812.729999997</v>
      </c>
    </row>
    <row r="27" spans="2:9" x14ac:dyDescent="0.2">
      <c r="B27" s="238" t="s">
        <v>421</v>
      </c>
      <c r="C27" s="239"/>
      <c r="D27" s="15"/>
      <c r="E27" s="15"/>
      <c r="F27" s="15">
        <f t="shared" si="4"/>
        <v>0</v>
      </c>
      <c r="G27" s="15"/>
      <c r="H27" s="15"/>
      <c r="I27" s="15">
        <f t="shared" si="3"/>
        <v>0</v>
      </c>
    </row>
    <row r="28" spans="2:9" x14ac:dyDescent="0.2">
      <c r="B28" s="238" t="s">
        <v>422</v>
      </c>
      <c r="C28" s="239"/>
      <c r="D28" s="15"/>
      <c r="E28" s="15"/>
      <c r="F28" s="15">
        <f t="shared" si="4"/>
        <v>0</v>
      </c>
      <c r="G28" s="15"/>
      <c r="H28" s="15"/>
      <c r="I28" s="15">
        <f t="shared" si="3"/>
        <v>0</v>
      </c>
    </row>
    <row r="29" spans="2:9" x14ac:dyDescent="0.2">
      <c r="B29" s="238" t="s">
        <v>423</v>
      </c>
      <c r="C29" s="239"/>
      <c r="D29" s="15">
        <v>11363648.99</v>
      </c>
      <c r="E29" s="15">
        <v>1510336.64</v>
      </c>
      <c r="F29" s="15">
        <f t="shared" si="4"/>
        <v>12873985.630000001</v>
      </c>
      <c r="G29" s="15">
        <v>2629440.2599999998</v>
      </c>
      <c r="H29" s="15">
        <v>2629440.2599999998</v>
      </c>
      <c r="I29" s="15">
        <f t="shared" si="3"/>
        <v>10244545.370000001</v>
      </c>
    </row>
    <row r="30" spans="2:9" x14ac:dyDescent="0.2">
      <c r="B30" s="238"/>
      <c r="C30" s="239"/>
      <c r="D30" s="15"/>
      <c r="E30" s="15"/>
      <c r="F30" s="15"/>
      <c r="G30" s="15"/>
      <c r="H30" s="15"/>
      <c r="I30" s="15"/>
    </row>
    <row r="31" spans="2:9" x14ac:dyDescent="0.2">
      <c r="B31" s="236" t="s">
        <v>424</v>
      </c>
      <c r="C31" s="237"/>
      <c r="D31" s="17">
        <f>SUM(D32:D40)</f>
        <v>44025147.810000002</v>
      </c>
      <c r="E31" s="17">
        <f>SUM(E32:E40)</f>
        <v>6618873.7000000002</v>
      </c>
      <c r="F31" s="17">
        <f>SUM(F32:F40)</f>
        <v>50644021.509999998</v>
      </c>
      <c r="G31" s="17">
        <f>SUM(G32:G40)</f>
        <v>9977806.8000000007</v>
      </c>
      <c r="H31" s="17">
        <f>SUM(H32:H40)</f>
        <v>9977806.8000000007</v>
      </c>
      <c r="I31" s="17">
        <f t="shared" ref="I31:I40" si="5">F31-G31</f>
        <v>40666214.709999993</v>
      </c>
    </row>
    <row r="32" spans="2:9" x14ac:dyDescent="0.2">
      <c r="B32" s="238" t="s">
        <v>425</v>
      </c>
      <c r="C32" s="239"/>
      <c r="D32" s="15"/>
      <c r="E32" s="15"/>
      <c r="F32" s="15">
        <f>D32+E32</f>
        <v>0</v>
      </c>
      <c r="G32" s="15"/>
      <c r="H32" s="15"/>
      <c r="I32" s="15">
        <f t="shared" si="5"/>
        <v>0</v>
      </c>
    </row>
    <row r="33" spans="2:9" x14ac:dyDescent="0.2">
      <c r="B33" s="238" t="s">
        <v>426</v>
      </c>
      <c r="C33" s="239"/>
      <c r="D33" s="15"/>
      <c r="E33" s="15"/>
      <c r="F33" s="15">
        <f t="shared" ref="F33:F40" si="6">D33+E33</f>
        <v>0</v>
      </c>
      <c r="G33" s="15"/>
      <c r="H33" s="15"/>
      <c r="I33" s="15">
        <f t="shared" si="5"/>
        <v>0</v>
      </c>
    </row>
    <row r="34" spans="2:9" x14ac:dyDescent="0.2">
      <c r="B34" s="238" t="s">
        <v>427</v>
      </c>
      <c r="C34" s="239"/>
      <c r="D34" s="15"/>
      <c r="E34" s="15"/>
      <c r="F34" s="15">
        <f t="shared" si="6"/>
        <v>0</v>
      </c>
      <c r="G34" s="15"/>
      <c r="H34" s="15"/>
      <c r="I34" s="15">
        <f t="shared" si="5"/>
        <v>0</v>
      </c>
    </row>
    <row r="35" spans="2:9" x14ac:dyDescent="0.2">
      <c r="B35" s="238" t="s">
        <v>428</v>
      </c>
      <c r="C35" s="239"/>
      <c r="D35" s="15"/>
      <c r="E35" s="15"/>
      <c r="F35" s="15">
        <f t="shared" si="6"/>
        <v>0</v>
      </c>
      <c r="G35" s="15"/>
      <c r="H35" s="15"/>
      <c r="I35" s="15">
        <f t="shared" si="5"/>
        <v>0</v>
      </c>
    </row>
    <row r="36" spans="2:9" x14ac:dyDescent="0.2">
      <c r="B36" s="238" t="s">
        <v>429</v>
      </c>
      <c r="C36" s="239"/>
      <c r="D36" s="15"/>
      <c r="E36" s="15"/>
      <c r="F36" s="15">
        <f t="shared" si="6"/>
        <v>0</v>
      </c>
      <c r="G36" s="15"/>
      <c r="H36" s="15"/>
      <c r="I36" s="15">
        <f t="shared" si="5"/>
        <v>0</v>
      </c>
    </row>
    <row r="37" spans="2:9" x14ac:dyDescent="0.2">
      <c r="B37" s="238" t="s">
        <v>430</v>
      </c>
      <c r="C37" s="239"/>
      <c r="D37" s="15"/>
      <c r="E37" s="15"/>
      <c r="F37" s="15">
        <f t="shared" si="6"/>
        <v>0</v>
      </c>
      <c r="G37" s="15"/>
      <c r="H37" s="15"/>
      <c r="I37" s="15">
        <f t="shared" si="5"/>
        <v>0</v>
      </c>
    </row>
    <row r="38" spans="2:9" x14ac:dyDescent="0.2">
      <c r="B38" s="238" t="s">
        <v>431</v>
      </c>
      <c r="C38" s="239"/>
      <c r="D38" s="15">
        <v>2766715.93</v>
      </c>
      <c r="E38" s="15">
        <v>4480033.1100000003</v>
      </c>
      <c r="F38" s="15">
        <f t="shared" si="6"/>
        <v>7246749.040000001</v>
      </c>
      <c r="G38" s="15">
        <v>1639108</v>
      </c>
      <c r="H38" s="15">
        <v>1639108</v>
      </c>
      <c r="I38" s="15">
        <f t="shared" si="5"/>
        <v>5607641.040000001</v>
      </c>
    </row>
    <row r="39" spans="2:9" x14ac:dyDescent="0.2">
      <c r="B39" s="238" t="s">
        <v>432</v>
      </c>
      <c r="C39" s="239"/>
      <c r="D39" s="15"/>
      <c r="E39" s="15"/>
      <c r="F39" s="15">
        <f t="shared" si="6"/>
        <v>0</v>
      </c>
      <c r="G39" s="15"/>
      <c r="H39" s="15"/>
      <c r="I39" s="15">
        <f t="shared" si="5"/>
        <v>0</v>
      </c>
    </row>
    <row r="40" spans="2:9" x14ac:dyDescent="0.2">
      <c r="B40" s="238" t="s">
        <v>433</v>
      </c>
      <c r="C40" s="239"/>
      <c r="D40" s="15">
        <v>41258431.880000003</v>
      </c>
      <c r="E40" s="15">
        <v>2138840.59</v>
      </c>
      <c r="F40" s="15">
        <f t="shared" si="6"/>
        <v>43397272.469999999</v>
      </c>
      <c r="G40" s="15">
        <v>8338698.7999999998</v>
      </c>
      <c r="H40" s="15">
        <v>8338698.7999999998</v>
      </c>
      <c r="I40" s="15">
        <f t="shared" si="5"/>
        <v>35058573.670000002</v>
      </c>
    </row>
    <row r="41" spans="2:9" x14ac:dyDescent="0.2">
      <c r="B41" s="238"/>
      <c r="C41" s="239"/>
      <c r="D41" s="15"/>
      <c r="E41" s="15"/>
      <c r="F41" s="15"/>
      <c r="G41" s="15"/>
      <c r="H41" s="15"/>
      <c r="I41" s="15"/>
    </row>
    <row r="42" spans="2:9" x14ac:dyDescent="0.2">
      <c r="B42" s="236" t="s">
        <v>434</v>
      </c>
      <c r="C42" s="237"/>
      <c r="D42" s="17">
        <f>SUM(D43:D46)</f>
        <v>0</v>
      </c>
      <c r="E42" s="17">
        <f>SUM(E43:E46)</f>
        <v>0</v>
      </c>
      <c r="F42" s="17">
        <f>SUM(F43:F46)</f>
        <v>0</v>
      </c>
      <c r="G42" s="17">
        <f>SUM(G43:G46)</f>
        <v>0</v>
      </c>
      <c r="H42" s="17">
        <f>SUM(H43:H46)</f>
        <v>0</v>
      </c>
      <c r="I42" s="17">
        <f>F42-G42</f>
        <v>0</v>
      </c>
    </row>
    <row r="43" spans="2:9" x14ac:dyDescent="0.2">
      <c r="B43" s="238" t="s">
        <v>435</v>
      </c>
      <c r="C43" s="239"/>
      <c r="D43" s="15"/>
      <c r="E43" s="15"/>
      <c r="F43" s="15">
        <f>D43+E43</f>
        <v>0</v>
      </c>
      <c r="G43" s="15"/>
      <c r="H43" s="15"/>
      <c r="I43" s="15">
        <f>F43-G43</f>
        <v>0</v>
      </c>
    </row>
    <row r="44" spans="2:9" ht="25.5" customHeight="1" x14ac:dyDescent="0.2">
      <c r="B44" s="219" t="s">
        <v>436</v>
      </c>
      <c r="C44" s="220"/>
      <c r="D44" s="15"/>
      <c r="E44" s="15"/>
      <c r="F44" s="15">
        <f>D44+E44</f>
        <v>0</v>
      </c>
      <c r="G44" s="15"/>
      <c r="H44" s="15"/>
      <c r="I44" s="15">
        <f>F44-G44</f>
        <v>0</v>
      </c>
    </row>
    <row r="45" spans="2:9" x14ac:dyDescent="0.2">
      <c r="B45" s="238" t="s">
        <v>437</v>
      </c>
      <c r="C45" s="239"/>
      <c r="D45" s="15"/>
      <c r="E45" s="15"/>
      <c r="F45" s="15">
        <f>D45+E45</f>
        <v>0</v>
      </c>
      <c r="G45" s="15"/>
      <c r="H45" s="15"/>
      <c r="I45" s="15">
        <f>F45-G45</f>
        <v>0</v>
      </c>
    </row>
    <row r="46" spans="2:9" x14ac:dyDescent="0.2">
      <c r="B46" s="238" t="s">
        <v>438</v>
      </c>
      <c r="C46" s="239"/>
      <c r="D46" s="15"/>
      <c r="E46" s="15"/>
      <c r="F46" s="15">
        <f>D46+E46</f>
        <v>0</v>
      </c>
      <c r="G46" s="15"/>
      <c r="H46" s="15"/>
      <c r="I46" s="15">
        <f>F46-G46</f>
        <v>0</v>
      </c>
    </row>
    <row r="47" spans="2:9" x14ac:dyDescent="0.2">
      <c r="B47" s="238"/>
      <c r="C47" s="239"/>
      <c r="D47" s="15"/>
      <c r="E47" s="15"/>
      <c r="F47" s="15"/>
      <c r="G47" s="15"/>
      <c r="H47" s="15"/>
      <c r="I47" s="15"/>
    </row>
    <row r="48" spans="2:9" x14ac:dyDescent="0.2">
      <c r="B48" s="236" t="s">
        <v>439</v>
      </c>
      <c r="C48" s="237"/>
      <c r="D48" s="17">
        <f>D49+D59+D68+D79</f>
        <v>68819625</v>
      </c>
      <c r="E48" s="17">
        <f>E49+E59+E68+E79</f>
        <v>9808914</v>
      </c>
      <c r="F48" s="17">
        <f>F49+F59+F68+F79</f>
        <v>78628539</v>
      </c>
      <c r="G48" s="17">
        <f>G49+G59+G68+G79</f>
        <v>9567176.120000001</v>
      </c>
      <c r="H48" s="17">
        <f>H49+H59+H68+H79</f>
        <v>9567176.120000001</v>
      </c>
      <c r="I48" s="17">
        <f t="shared" ref="I48:I83" si="7">F48-G48</f>
        <v>69061362.879999995</v>
      </c>
    </row>
    <row r="49" spans="2:9" x14ac:dyDescent="0.2">
      <c r="B49" s="236" t="s">
        <v>407</v>
      </c>
      <c r="C49" s="237"/>
      <c r="D49" s="17">
        <f>SUM(D50:D57)</f>
        <v>45751900</v>
      </c>
      <c r="E49" s="17">
        <f>SUM(E50:E57)</f>
        <v>7844974</v>
      </c>
      <c r="F49" s="17">
        <f>SUM(F50:F57)</f>
        <v>53596874</v>
      </c>
      <c r="G49" s="17">
        <f>SUM(G50:G57)</f>
        <v>7999852.8600000003</v>
      </c>
      <c r="H49" s="17">
        <f>SUM(H50:H57)</f>
        <v>7999852.8600000003</v>
      </c>
      <c r="I49" s="17">
        <f t="shared" si="7"/>
        <v>45597021.140000001</v>
      </c>
    </row>
    <row r="50" spans="2:9" x14ac:dyDescent="0.2">
      <c r="B50" s="238" t="s">
        <v>408</v>
      </c>
      <c r="C50" s="239"/>
      <c r="D50" s="15">
        <v>5962370.8300000001</v>
      </c>
      <c r="E50" s="15">
        <v>206582.88</v>
      </c>
      <c r="F50" s="15">
        <f>D50+E50</f>
        <v>6168953.71</v>
      </c>
      <c r="G50" s="15">
        <v>1166325</v>
      </c>
      <c r="H50" s="15">
        <v>1166325</v>
      </c>
      <c r="I50" s="15">
        <f t="shared" si="7"/>
        <v>5002628.71</v>
      </c>
    </row>
    <row r="51" spans="2:9" x14ac:dyDescent="0.2">
      <c r="B51" s="238" t="s">
        <v>409</v>
      </c>
      <c r="C51" s="239"/>
      <c r="D51" s="15"/>
      <c r="E51" s="15"/>
      <c r="F51" s="15">
        <f t="shared" ref="F51:F57" si="8">D51+E51</f>
        <v>0</v>
      </c>
      <c r="G51" s="15"/>
      <c r="H51" s="15"/>
      <c r="I51" s="15">
        <f t="shared" si="7"/>
        <v>0</v>
      </c>
    </row>
    <row r="52" spans="2:9" x14ac:dyDescent="0.2">
      <c r="B52" s="238" t="s">
        <v>410</v>
      </c>
      <c r="C52" s="239"/>
      <c r="D52" s="15"/>
      <c r="E52" s="15"/>
      <c r="F52" s="15">
        <f t="shared" si="8"/>
        <v>0</v>
      </c>
      <c r="G52" s="15"/>
      <c r="H52" s="15"/>
      <c r="I52" s="15">
        <f t="shared" si="7"/>
        <v>0</v>
      </c>
    </row>
    <row r="53" spans="2:9" x14ac:dyDescent="0.2">
      <c r="B53" s="238" t="s">
        <v>411</v>
      </c>
      <c r="C53" s="239"/>
      <c r="D53" s="15"/>
      <c r="E53" s="15"/>
      <c r="F53" s="15">
        <f t="shared" si="8"/>
        <v>0</v>
      </c>
      <c r="G53" s="15"/>
      <c r="H53" s="15"/>
      <c r="I53" s="15">
        <f t="shared" si="7"/>
        <v>0</v>
      </c>
    </row>
    <row r="54" spans="2:9" x14ac:dyDescent="0.2">
      <c r="B54" s="238" t="s">
        <v>412</v>
      </c>
      <c r="C54" s="239"/>
      <c r="D54" s="15"/>
      <c r="E54" s="15"/>
      <c r="F54" s="15">
        <f t="shared" si="8"/>
        <v>0</v>
      </c>
      <c r="G54" s="15"/>
      <c r="H54" s="15"/>
      <c r="I54" s="15">
        <f t="shared" si="7"/>
        <v>0</v>
      </c>
    </row>
    <row r="55" spans="2:9" x14ac:dyDescent="0.2">
      <c r="B55" s="238" t="s">
        <v>413</v>
      </c>
      <c r="C55" s="239"/>
      <c r="D55" s="15"/>
      <c r="E55" s="15"/>
      <c r="F55" s="15">
        <f t="shared" si="8"/>
        <v>0</v>
      </c>
      <c r="G55" s="15"/>
      <c r="H55" s="15"/>
      <c r="I55" s="15">
        <f t="shared" si="7"/>
        <v>0</v>
      </c>
    </row>
    <row r="56" spans="2:9" x14ac:dyDescent="0.2">
      <c r="B56" s="238" t="s">
        <v>414</v>
      </c>
      <c r="C56" s="239"/>
      <c r="D56" s="15">
        <v>39789529.170000002</v>
      </c>
      <c r="E56" s="15">
        <v>7638391.1200000001</v>
      </c>
      <c r="F56" s="15">
        <f t="shared" si="8"/>
        <v>47427920.289999999</v>
      </c>
      <c r="G56" s="15">
        <v>6833527.8600000003</v>
      </c>
      <c r="H56" s="15">
        <v>6833527.8600000003</v>
      </c>
      <c r="I56" s="15">
        <f t="shared" si="7"/>
        <v>40594392.43</v>
      </c>
    </row>
    <row r="57" spans="2:9" x14ac:dyDescent="0.2">
      <c r="B57" s="238" t="s">
        <v>415</v>
      </c>
      <c r="C57" s="239"/>
      <c r="D57" s="15"/>
      <c r="E57" s="15"/>
      <c r="F57" s="15">
        <f t="shared" si="8"/>
        <v>0</v>
      </c>
      <c r="G57" s="15"/>
      <c r="H57" s="15"/>
      <c r="I57" s="15">
        <f t="shared" si="7"/>
        <v>0</v>
      </c>
    </row>
    <row r="58" spans="2:9" x14ac:dyDescent="0.2">
      <c r="B58" s="238"/>
      <c r="C58" s="239"/>
      <c r="D58" s="15"/>
      <c r="E58" s="15"/>
      <c r="F58" s="15"/>
      <c r="G58" s="15"/>
      <c r="H58" s="15"/>
      <c r="I58" s="15"/>
    </row>
    <row r="59" spans="2:9" x14ac:dyDescent="0.2">
      <c r="B59" s="236" t="s">
        <v>416</v>
      </c>
      <c r="C59" s="237"/>
      <c r="D59" s="17">
        <f>SUM(D60:D66)</f>
        <v>23067725</v>
      </c>
      <c r="E59" s="17">
        <f>SUM(E60:E66)</f>
        <v>1963940</v>
      </c>
      <c r="F59" s="17">
        <f>SUM(F60:F66)</f>
        <v>25031665</v>
      </c>
      <c r="G59" s="17">
        <f>SUM(G60:G66)</f>
        <v>1567323.26</v>
      </c>
      <c r="H59" s="17">
        <f>SUM(H60:H66)</f>
        <v>1567323.26</v>
      </c>
      <c r="I59" s="17">
        <f t="shared" si="7"/>
        <v>23464341.739999998</v>
      </c>
    </row>
    <row r="60" spans="2:9" x14ac:dyDescent="0.2">
      <c r="B60" s="238" t="s">
        <v>417</v>
      </c>
      <c r="C60" s="239"/>
      <c r="D60" s="15"/>
      <c r="E60" s="15"/>
      <c r="F60" s="15">
        <f>D60+E60</f>
        <v>0</v>
      </c>
      <c r="G60" s="15"/>
      <c r="H60" s="15"/>
      <c r="I60" s="15">
        <f t="shared" si="7"/>
        <v>0</v>
      </c>
    </row>
    <row r="61" spans="2:9" x14ac:dyDescent="0.2">
      <c r="B61" s="238" t="s">
        <v>418</v>
      </c>
      <c r="C61" s="239"/>
      <c r="D61" s="15">
        <v>23067725</v>
      </c>
      <c r="E61" s="15">
        <v>1963940</v>
      </c>
      <c r="F61" s="15">
        <f t="shared" ref="F61:F66" si="9">D61+E61</f>
        <v>25031665</v>
      </c>
      <c r="G61" s="15">
        <v>1567323.26</v>
      </c>
      <c r="H61" s="15">
        <v>1567323.26</v>
      </c>
      <c r="I61" s="15">
        <f t="shared" si="7"/>
        <v>23464341.739999998</v>
      </c>
    </row>
    <row r="62" spans="2:9" x14ac:dyDescent="0.2">
      <c r="B62" s="238" t="s">
        <v>419</v>
      </c>
      <c r="C62" s="239"/>
      <c r="D62" s="15"/>
      <c r="E62" s="15"/>
      <c r="F62" s="15">
        <f t="shared" si="9"/>
        <v>0</v>
      </c>
      <c r="G62" s="15"/>
      <c r="H62" s="15"/>
      <c r="I62" s="15">
        <f t="shared" si="7"/>
        <v>0</v>
      </c>
    </row>
    <row r="63" spans="2:9" x14ac:dyDescent="0.2">
      <c r="B63" s="238" t="s">
        <v>420</v>
      </c>
      <c r="C63" s="239"/>
      <c r="D63" s="15"/>
      <c r="E63" s="15"/>
      <c r="F63" s="15">
        <f t="shared" si="9"/>
        <v>0</v>
      </c>
      <c r="G63" s="15"/>
      <c r="H63" s="15"/>
      <c r="I63" s="15">
        <f t="shared" si="7"/>
        <v>0</v>
      </c>
    </row>
    <row r="64" spans="2:9" x14ac:dyDescent="0.2">
      <c r="B64" s="238" t="s">
        <v>421</v>
      </c>
      <c r="C64" s="239"/>
      <c r="D64" s="15"/>
      <c r="E64" s="15"/>
      <c r="F64" s="15">
        <f t="shared" si="9"/>
        <v>0</v>
      </c>
      <c r="G64" s="15"/>
      <c r="H64" s="15"/>
      <c r="I64" s="15">
        <f t="shared" si="7"/>
        <v>0</v>
      </c>
    </row>
    <row r="65" spans="2:9" x14ac:dyDescent="0.2">
      <c r="B65" s="238" t="s">
        <v>422</v>
      </c>
      <c r="C65" s="239"/>
      <c r="D65" s="15"/>
      <c r="E65" s="15"/>
      <c r="F65" s="15">
        <f t="shared" si="9"/>
        <v>0</v>
      </c>
      <c r="G65" s="15"/>
      <c r="H65" s="15"/>
      <c r="I65" s="15">
        <f t="shared" si="7"/>
        <v>0</v>
      </c>
    </row>
    <row r="66" spans="2:9" x14ac:dyDescent="0.2">
      <c r="B66" s="238" t="s">
        <v>423</v>
      </c>
      <c r="C66" s="239"/>
      <c r="D66" s="15"/>
      <c r="E66" s="15"/>
      <c r="F66" s="15">
        <f t="shared" si="9"/>
        <v>0</v>
      </c>
      <c r="G66" s="15"/>
      <c r="H66" s="15"/>
      <c r="I66" s="15">
        <f t="shared" si="7"/>
        <v>0</v>
      </c>
    </row>
    <row r="67" spans="2:9" x14ac:dyDescent="0.2">
      <c r="B67" s="238"/>
      <c r="C67" s="239"/>
      <c r="D67" s="15"/>
      <c r="E67" s="15"/>
      <c r="F67" s="15"/>
      <c r="G67" s="15"/>
      <c r="H67" s="15"/>
      <c r="I67" s="15"/>
    </row>
    <row r="68" spans="2:9" x14ac:dyDescent="0.2">
      <c r="B68" s="236" t="s">
        <v>424</v>
      </c>
      <c r="C68" s="237"/>
      <c r="D68" s="17">
        <f>SUM(D69:D77)</f>
        <v>0</v>
      </c>
      <c r="E68" s="17">
        <f>SUM(E69:E77)</f>
        <v>0</v>
      </c>
      <c r="F68" s="17">
        <f>SUM(F69:F77)</f>
        <v>0</v>
      </c>
      <c r="G68" s="17">
        <f>SUM(G69:G77)</f>
        <v>0</v>
      </c>
      <c r="H68" s="17">
        <f>SUM(H69:H77)</f>
        <v>0</v>
      </c>
      <c r="I68" s="17">
        <f t="shared" si="7"/>
        <v>0</v>
      </c>
    </row>
    <row r="69" spans="2:9" x14ac:dyDescent="0.2">
      <c r="B69" s="238" t="s">
        <v>425</v>
      </c>
      <c r="C69" s="239"/>
      <c r="D69" s="15"/>
      <c r="E69" s="15"/>
      <c r="F69" s="15">
        <f>D69+E69</f>
        <v>0</v>
      </c>
      <c r="G69" s="15"/>
      <c r="H69" s="15"/>
      <c r="I69" s="15">
        <f t="shared" si="7"/>
        <v>0</v>
      </c>
    </row>
    <row r="70" spans="2:9" x14ac:dyDescent="0.2">
      <c r="B70" s="238" t="s">
        <v>426</v>
      </c>
      <c r="C70" s="239"/>
      <c r="D70" s="15"/>
      <c r="E70" s="15"/>
      <c r="F70" s="15">
        <f t="shared" ref="F70:F77" si="10">D70+E70</f>
        <v>0</v>
      </c>
      <c r="G70" s="15"/>
      <c r="H70" s="15"/>
      <c r="I70" s="15">
        <f t="shared" si="7"/>
        <v>0</v>
      </c>
    </row>
    <row r="71" spans="2:9" x14ac:dyDescent="0.2">
      <c r="B71" s="238" t="s">
        <v>427</v>
      </c>
      <c r="C71" s="239"/>
      <c r="D71" s="15"/>
      <c r="E71" s="15"/>
      <c r="F71" s="15">
        <f t="shared" si="10"/>
        <v>0</v>
      </c>
      <c r="G71" s="15"/>
      <c r="H71" s="15"/>
      <c r="I71" s="15">
        <f t="shared" si="7"/>
        <v>0</v>
      </c>
    </row>
    <row r="72" spans="2:9" x14ac:dyDescent="0.2">
      <c r="B72" s="238" t="s">
        <v>428</v>
      </c>
      <c r="C72" s="239"/>
      <c r="D72" s="15"/>
      <c r="E72" s="15"/>
      <c r="F72" s="15">
        <f t="shared" si="10"/>
        <v>0</v>
      </c>
      <c r="G72" s="15"/>
      <c r="H72" s="15"/>
      <c r="I72" s="15">
        <f t="shared" si="7"/>
        <v>0</v>
      </c>
    </row>
    <row r="73" spans="2:9" x14ac:dyDescent="0.2">
      <c r="B73" s="238" t="s">
        <v>429</v>
      </c>
      <c r="C73" s="239"/>
      <c r="D73" s="15"/>
      <c r="E73" s="15"/>
      <c r="F73" s="15">
        <f t="shared" si="10"/>
        <v>0</v>
      </c>
      <c r="G73" s="15"/>
      <c r="H73" s="15"/>
      <c r="I73" s="15">
        <f t="shared" si="7"/>
        <v>0</v>
      </c>
    </row>
    <row r="74" spans="2:9" x14ac:dyDescent="0.2">
      <c r="B74" s="238" t="s">
        <v>430</v>
      </c>
      <c r="C74" s="239"/>
      <c r="D74" s="15"/>
      <c r="E74" s="15"/>
      <c r="F74" s="15">
        <f t="shared" si="10"/>
        <v>0</v>
      </c>
      <c r="G74" s="15"/>
      <c r="H74" s="15"/>
      <c r="I74" s="15">
        <f t="shared" si="7"/>
        <v>0</v>
      </c>
    </row>
    <row r="75" spans="2:9" x14ac:dyDescent="0.2">
      <c r="B75" s="238" t="s">
        <v>431</v>
      </c>
      <c r="C75" s="239"/>
      <c r="D75" s="15"/>
      <c r="E75" s="15"/>
      <c r="F75" s="15">
        <f t="shared" si="10"/>
        <v>0</v>
      </c>
      <c r="G75" s="15"/>
      <c r="H75" s="15"/>
      <c r="I75" s="15">
        <f t="shared" si="7"/>
        <v>0</v>
      </c>
    </row>
    <row r="76" spans="2:9" x14ac:dyDescent="0.2">
      <c r="B76" s="238" t="s">
        <v>432</v>
      </c>
      <c r="C76" s="239"/>
      <c r="D76" s="15"/>
      <c r="E76" s="15"/>
      <c r="F76" s="15">
        <f t="shared" si="10"/>
        <v>0</v>
      </c>
      <c r="G76" s="15"/>
      <c r="H76" s="15"/>
      <c r="I76" s="15">
        <f t="shared" si="7"/>
        <v>0</v>
      </c>
    </row>
    <row r="77" spans="2:9" x14ac:dyDescent="0.2">
      <c r="B77" s="240" t="s">
        <v>433</v>
      </c>
      <c r="C77" s="241"/>
      <c r="D77" s="242"/>
      <c r="E77" s="242"/>
      <c r="F77" s="242">
        <f t="shared" si="10"/>
        <v>0</v>
      </c>
      <c r="G77" s="242"/>
      <c r="H77" s="242"/>
      <c r="I77" s="242">
        <f t="shared" si="7"/>
        <v>0</v>
      </c>
    </row>
    <row r="78" spans="2:9" x14ac:dyDescent="0.2">
      <c r="B78" s="243"/>
      <c r="C78" s="244"/>
      <c r="D78" s="15"/>
      <c r="E78" s="15"/>
      <c r="F78" s="15"/>
      <c r="G78" s="15"/>
      <c r="H78" s="15"/>
      <c r="I78" s="15"/>
    </row>
    <row r="79" spans="2:9" x14ac:dyDescent="0.2">
      <c r="B79" s="236" t="s">
        <v>434</v>
      </c>
      <c r="C79" s="237"/>
      <c r="D79" s="17">
        <f>SUM(D80:D83)</f>
        <v>0</v>
      </c>
      <c r="E79" s="17">
        <f>SUM(E80:E83)</f>
        <v>0</v>
      </c>
      <c r="F79" s="17">
        <f>SUM(F80:F83)</f>
        <v>0</v>
      </c>
      <c r="G79" s="17">
        <f>SUM(G80:G83)</f>
        <v>0</v>
      </c>
      <c r="H79" s="17">
        <f>SUM(H80:H83)</f>
        <v>0</v>
      </c>
      <c r="I79" s="17">
        <f t="shared" si="7"/>
        <v>0</v>
      </c>
    </row>
    <row r="80" spans="2:9" x14ac:dyDescent="0.2">
      <c r="B80" s="238" t="s">
        <v>435</v>
      </c>
      <c r="C80" s="239"/>
      <c r="D80" s="15"/>
      <c r="E80" s="15"/>
      <c r="F80" s="15">
        <f>D80+E80</f>
        <v>0</v>
      </c>
      <c r="G80" s="15"/>
      <c r="H80" s="15"/>
      <c r="I80" s="15">
        <f t="shared" si="7"/>
        <v>0</v>
      </c>
    </row>
    <row r="81" spans="2:9" ht="25.5" customHeight="1" x14ac:dyDescent="0.2">
      <c r="B81" s="219" t="s">
        <v>436</v>
      </c>
      <c r="C81" s="220"/>
      <c r="D81" s="15"/>
      <c r="E81" s="15"/>
      <c r="F81" s="15">
        <f>D81+E81</f>
        <v>0</v>
      </c>
      <c r="G81" s="15"/>
      <c r="H81" s="15"/>
      <c r="I81" s="15">
        <f t="shared" si="7"/>
        <v>0</v>
      </c>
    </row>
    <row r="82" spans="2:9" x14ac:dyDescent="0.2">
      <c r="B82" s="238" t="s">
        <v>437</v>
      </c>
      <c r="C82" s="239"/>
      <c r="D82" s="15"/>
      <c r="E82" s="15"/>
      <c r="F82" s="15">
        <f>D82+E82</f>
        <v>0</v>
      </c>
      <c r="G82" s="15"/>
      <c r="H82" s="15"/>
      <c r="I82" s="15">
        <f t="shared" si="7"/>
        <v>0</v>
      </c>
    </row>
    <row r="83" spans="2:9" x14ac:dyDescent="0.2">
      <c r="B83" s="238" t="s">
        <v>438</v>
      </c>
      <c r="C83" s="239"/>
      <c r="D83" s="15"/>
      <c r="E83" s="15"/>
      <c r="F83" s="15">
        <f>D83+E83</f>
        <v>0</v>
      </c>
      <c r="G83" s="15"/>
      <c r="H83" s="15"/>
      <c r="I83" s="15">
        <f t="shared" si="7"/>
        <v>0</v>
      </c>
    </row>
    <row r="84" spans="2:9" x14ac:dyDescent="0.2">
      <c r="B84" s="238"/>
      <c r="C84" s="239"/>
      <c r="D84" s="15"/>
      <c r="E84" s="15"/>
      <c r="F84" s="15"/>
      <c r="G84" s="15"/>
      <c r="H84" s="15"/>
      <c r="I84" s="15"/>
    </row>
    <row r="85" spans="2:9" x14ac:dyDescent="0.2">
      <c r="B85" s="236" t="s">
        <v>402</v>
      </c>
      <c r="C85" s="237"/>
      <c r="D85" s="17">
        <f t="shared" ref="D85:I85" si="11">D11+D48</f>
        <v>269906373.33999997</v>
      </c>
      <c r="E85" s="17">
        <f t="shared" si="11"/>
        <v>41562170.349999994</v>
      </c>
      <c r="F85" s="17">
        <f t="shared" si="11"/>
        <v>311468543.68999994</v>
      </c>
      <c r="G85" s="17">
        <f t="shared" si="11"/>
        <v>59504735.640000001</v>
      </c>
      <c r="H85" s="17">
        <f t="shared" si="11"/>
        <v>59504735.640000001</v>
      </c>
      <c r="I85" s="17">
        <f t="shared" si="11"/>
        <v>251963808.04999995</v>
      </c>
    </row>
    <row r="86" spans="2:9" ht="15.75" customHeight="1" thickBot="1" x14ac:dyDescent="0.25">
      <c r="B86" s="245"/>
      <c r="C86" s="246"/>
      <c r="D86" s="247"/>
      <c r="E86" s="247"/>
      <c r="F86" s="247"/>
      <c r="G86" s="247"/>
      <c r="H86" s="247"/>
      <c r="I86" s="247"/>
    </row>
    <row r="88" spans="2:9" s="25" customFormat="1" ht="12.75" customHeight="1" x14ac:dyDescent="0.2"/>
    <row r="89" spans="2:9" s="25" customFormat="1" ht="30" customHeight="1" x14ac:dyDescent="0.2">
      <c r="B89" s="32"/>
      <c r="C89" s="32"/>
      <c r="D89" s="32"/>
      <c r="F89" s="42"/>
      <c r="G89" s="42"/>
      <c r="H89" s="42"/>
    </row>
    <row r="90" spans="2:9" s="25" customFormat="1" ht="15" customHeight="1" x14ac:dyDescent="0.2">
      <c r="C90" s="1"/>
      <c r="D90" s="79"/>
      <c r="E90" s="1"/>
      <c r="F90" s="79"/>
      <c r="G90" s="1"/>
      <c r="H90" s="1"/>
      <c r="I90" s="79"/>
    </row>
    <row r="91" spans="2:9" s="25" customFormat="1" ht="15" customHeight="1" x14ac:dyDescent="0.25">
      <c r="C91" s="275" t="s">
        <v>531</v>
      </c>
      <c r="D91"/>
      <c r="E91"/>
      <c r="F91"/>
      <c r="G91" s="276" t="s">
        <v>532</v>
      </c>
      <c r="H91" s="276"/>
      <c r="I91" s="276"/>
    </row>
    <row r="92" spans="2:9" s="25" customFormat="1" ht="30" customHeight="1" x14ac:dyDescent="0.25">
      <c r="B92" s="32"/>
      <c r="C92" s="108" t="s">
        <v>533</v>
      </c>
      <c r="D92" s="1"/>
      <c r="E92"/>
      <c r="F92"/>
      <c r="G92" s="278" t="s">
        <v>534</v>
      </c>
      <c r="H92" s="279"/>
      <c r="I92" s="279"/>
    </row>
    <row r="93" spans="2:9" s="248" customFormat="1" ht="12.75" customHeight="1" x14ac:dyDescent="0.25">
      <c r="C93"/>
      <c r="D93" s="1"/>
      <c r="E93"/>
      <c r="F93"/>
      <c r="G93" s="1"/>
      <c r="H93" s="1"/>
      <c r="I93" s="1"/>
    </row>
    <row r="94" spans="2:9" s="249" customFormat="1" ht="12.75" customHeight="1" x14ac:dyDescent="0.25">
      <c r="C94"/>
      <c r="D94"/>
      <c r="E94"/>
      <c r="F94"/>
      <c r="G94" s="107"/>
      <c r="H94" s="107"/>
      <c r="I94" s="107"/>
    </row>
    <row r="95" spans="2:9" s="249" customFormat="1" ht="12.75" customHeight="1" x14ac:dyDescent="0.25">
      <c r="B95" s="24"/>
      <c r="C95" s="21"/>
      <c r="D95" s="23"/>
      <c r="E95" s="280" t="s">
        <v>535</v>
      </c>
      <c r="F95" s="280"/>
      <c r="G95" s="280"/>
      <c r="H95" s="279"/>
      <c r="I95" s="279"/>
    </row>
    <row r="96" spans="2:9" s="249" customFormat="1" ht="12.75" customHeight="1" x14ac:dyDescent="0.2">
      <c r="B96" s="24"/>
      <c r="C96" s="23"/>
      <c r="D96" s="23"/>
      <c r="E96" s="281" t="s">
        <v>536</v>
      </c>
      <c r="F96" s="281"/>
      <c r="G96" s="281"/>
      <c r="H96" s="281"/>
      <c r="I96" s="281"/>
    </row>
    <row r="97" spans="2:9" s="249" customFormat="1" ht="12.75" customHeight="1" x14ac:dyDescent="0.2">
      <c r="B97" s="24"/>
      <c r="C97" s="133"/>
      <c r="D97" s="133"/>
      <c r="E97" s="133"/>
      <c r="F97" s="133"/>
      <c r="G97" s="133"/>
      <c r="H97" s="133"/>
      <c r="I97" s="133"/>
    </row>
    <row r="98" spans="2:9" s="25" customFormat="1" ht="12.75" customHeight="1" x14ac:dyDescent="0.2">
      <c r="C98" s="133"/>
      <c r="D98" s="133"/>
      <c r="E98" s="133"/>
      <c r="F98" s="133"/>
      <c r="G98" s="133"/>
      <c r="H98" s="133"/>
      <c r="I98" s="133"/>
    </row>
    <row r="99" spans="2:9" s="25" customFormat="1" ht="12.75" customHeight="1" x14ac:dyDescent="0.2"/>
    <row r="100" spans="2:9" s="25" customFormat="1" ht="12.75" customHeight="1" x14ac:dyDescent="0.2"/>
  </sheetData>
  <mergeCells count="93">
    <mergeCell ref="G91:I91"/>
    <mergeCell ref="G92:I92"/>
    <mergeCell ref="G94:I94"/>
    <mergeCell ref="E95:F95"/>
    <mergeCell ref="G95:I95"/>
    <mergeCell ref="E96:F96"/>
    <mergeCell ref="G96:I96"/>
    <mergeCell ref="B82:C82"/>
    <mergeCell ref="B83:C83"/>
    <mergeCell ref="B84:C84"/>
    <mergeCell ref="B85:C85"/>
    <mergeCell ref="B86:C86"/>
    <mergeCell ref="F89:H89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3"/>
  <sheetViews>
    <sheetView workbookViewId="0">
      <pane ySplit="9" topLeftCell="A164" activePane="bottomLeft" state="frozen"/>
      <selection pane="bottomLeft" sqref="A1:J173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51" t="s">
        <v>44</v>
      </c>
      <c r="C2" s="52"/>
      <c r="D2" s="52"/>
      <c r="E2" s="52"/>
      <c r="F2" s="52"/>
      <c r="G2" s="52"/>
      <c r="H2" s="52"/>
      <c r="I2" s="230"/>
    </row>
    <row r="3" spans="2:9" x14ac:dyDescent="0.2">
      <c r="B3" s="71" t="s">
        <v>334</v>
      </c>
      <c r="C3" s="72"/>
      <c r="D3" s="72"/>
      <c r="E3" s="72"/>
      <c r="F3" s="72"/>
      <c r="G3" s="72"/>
      <c r="H3" s="72"/>
      <c r="I3" s="231"/>
    </row>
    <row r="4" spans="2:9" x14ac:dyDescent="0.2">
      <c r="B4" s="71" t="s">
        <v>440</v>
      </c>
      <c r="C4" s="72"/>
      <c r="D4" s="72"/>
      <c r="E4" s="72"/>
      <c r="F4" s="72"/>
      <c r="G4" s="72"/>
      <c r="H4" s="72"/>
      <c r="I4" s="231"/>
    </row>
    <row r="5" spans="2:9" x14ac:dyDescent="0.2">
      <c r="B5" s="71" t="s">
        <v>45</v>
      </c>
      <c r="C5" s="72"/>
      <c r="D5" s="72"/>
      <c r="E5" s="72"/>
      <c r="F5" s="72"/>
      <c r="G5" s="72"/>
      <c r="H5" s="72"/>
      <c r="I5" s="231"/>
    </row>
    <row r="6" spans="2:9" ht="13.5" thickBot="1" x14ac:dyDescent="0.25">
      <c r="B6" s="53" t="s">
        <v>1</v>
      </c>
      <c r="C6" s="54"/>
      <c r="D6" s="54"/>
      <c r="E6" s="54"/>
      <c r="F6" s="54"/>
      <c r="G6" s="54"/>
      <c r="H6" s="54"/>
      <c r="I6" s="232"/>
    </row>
    <row r="7" spans="2:9" ht="15.75" customHeight="1" x14ac:dyDescent="0.2">
      <c r="B7" s="51" t="s">
        <v>2</v>
      </c>
      <c r="C7" s="70"/>
      <c r="D7" s="51" t="s">
        <v>336</v>
      </c>
      <c r="E7" s="52"/>
      <c r="F7" s="52"/>
      <c r="G7" s="52"/>
      <c r="H7" s="70"/>
      <c r="I7" s="83" t="s">
        <v>337</v>
      </c>
    </row>
    <row r="8" spans="2:9" ht="15" customHeight="1" thickBot="1" x14ac:dyDescent="0.25">
      <c r="B8" s="71"/>
      <c r="C8" s="73"/>
      <c r="D8" s="53"/>
      <c r="E8" s="54"/>
      <c r="F8" s="54"/>
      <c r="G8" s="54"/>
      <c r="H8" s="74"/>
      <c r="I8" s="84"/>
    </row>
    <row r="9" spans="2:9" ht="26.25" thickBot="1" x14ac:dyDescent="0.25">
      <c r="B9" s="53"/>
      <c r="C9" s="74"/>
      <c r="D9" s="31" t="s">
        <v>4</v>
      </c>
      <c r="E9" s="4" t="s">
        <v>404</v>
      </c>
      <c r="F9" s="31" t="s">
        <v>405</v>
      </c>
      <c r="G9" s="31" t="s">
        <v>5</v>
      </c>
      <c r="H9" s="31" t="s">
        <v>7</v>
      </c>
      <c r="I9" s="85"/>
    </row>
    <row r="10" spans="2:9" x14ac:dyDescent="0.2">
      <c r="B10" s="250" t="s">
        <v>441</v>
      </c>
      <c r="C10" s="251"/>
      <c r="D10" s="252">
        <f t="shared" ref="D10:I10" si="0">D11+D19+D29+D39+D49+D59+D72+D76+D63</f>
        <v>201086748.34000003</v>
      </c>
      <c r="E10" s="252">
        <f t="shared" si="0"/>
        <v>31753256.349999998</v>
      </c>
      <c r="F10" s="252">
        <f t="shared" si="0"/>
        <v>232840004.69</v>
      </c>
      <c r="G10" s="252">
        <f t="shared" si="0"/>
        <v>49937559.519999996</v>
      </c>
      <c r="H10" s="252">
        <f t="shared" si="0"/>
        <v>49937559.519999996</v>
      </c>
      <c r="I10" s="252">
        <f t="shared" si="0"/>
        <v>182902445.17000002</v>
      </c>
    </row>
    <row r="11" spans="2:9" x14ac:dyDescent="0.2">
      <c r="B11" s="253" t="s">
        <v>442</v>
      </c>
      <c r="C11" s="254"/>
      <c r="D11" s="96">
        <f t="shared" ref="D11:I11" si="1">SUM(D12:D18)</f>
        <v>120132139.41000001</v>
      </c>
      <c r="E11" s="96">
        <f t="shared" si="1"/>
        <v>7978965.9100000001</v>
      </c>
      <c r="F11" s="96">
        <f t="shared" si="1"/>
        <v>128111105.31999999</v>
      </c>
      <c r="G11" s="96">
        <f t="shared" si="1"/>
        <v>26994814.73</v>
      </c>
      <c r="H11" s="96">
        <f t="shared" si="1"/>
        <v>26994814.73</v>
      </c>
      <c r="I11" s="96">
        <f t="shared" si="1"/>
        <v>101116290.59</v>
      </c>
    </row>
    <row r="12" spans="2:9" x14ac:dyDescent="0.2">
      <c r="B12" s="255" t="s">
        <v>443</v>
      </c>
      <c r="C12" s="256"/>
      <c r="D12" s="96">
        <v>59174188.030000001</v>
      </c>
      <c r="E12" s="86">
        <v>2618676.9900000002</v>
      </c>
      <c r="F12" s="86">
        <f>D12+E12</f>
        <v>61792865.020000003</v>
      </c>
      <c r="G12" s="86">
        <v>14839476</v>
      </c>
      <c r="H12" s="86">
        <v>14839476</v>
      </c>
      <c r="I12" s="86">
        <f>F12-G12</f>
        <v>46953389.020000003</v>
      </c>
    </row>
    <row r="13" spans="2:9" x14ac:dyDescent="0.2">
      <c r="B13" s="255" t="s">
        <v>444</v>
      </c>
      <c r="C13" s="256"/>
      <c r="D13" s="96">
        <v>30612506.609999999</v>
      </c>
      <c r="E13" s="86">
        <v>1786182.95</v>
      </c>
      <c r="F13" s="86">
        <f t="shared" ref="F13:F18" si="2">D13+E13</f>
        <v>32398689.559999999</v>
      </c>
      <c r="G13" s="86">
        <v>6768493</v>
      </c>
      <c r="H13" s="86">
        <v>6768493</v>
      </c>
      <c r="I13" s="86">
        <f t="shared" ref="I13:I18" si="3">F13-G13</f>
        <v>25630196.559999999</v>
      </c>
    </row>
    <row r="14" spans="2:9" x14ac:dyDescent="0.2">
      <c r="B14" s="255" t="s">
        <v>445</v>
      </c>
      <c r="C14" s="256"/>
      <c r="D14" s="96">
        <v>17397141.370000001</v>
      </c>
      <c r="E14" s="86">
        <v>2978463.82</v>
      </c>
      <c r="F14" s="86">
        <f t="shared" si="2"/>
        <v>20375605.190000001</v>
      </c>
      <c r="G14" s="86">
        <v>1716731</v>
      </c>
      <c r="H14" s="86">
        <v>1716731</v>
      </c>
      <c r="I14" s="86">
        <f t="shared" si="3"/>
        <v>18658874.190000001</v>
      </c>
    </row>
    <row r="15" spans="2:9" x14ac:dyDescent="0.2">
      <c r="B15" s="255" t="s">
        <v>446</v>
      </c>
      <c r="C15" s="256"/>
      <c r="D15" s="96">
        <v>1000000</v>
      </c>
      <c r="E15" s="86">
        <v>0</v>
      </c>
      <c r="F15" s="86">
        <f t="shared" si="2"/>
        <v>1000000</v>
      </c>
      <c r="G15" s="86">
        <v>0</v>
      </c>
      <c r="H15" s="86">
        <v>0</v>
      </c>
      <c r="I15" s="86">
        <f t="shared" si="3"/>
        <v>1000000</v>
      </c>
    </row>
    <row r="16" spans="2:9" x14ac:dyDescent="0.2">
      <c r="B16" s="255" t="s">
        <v>447</v>
      </c>
      <c r="C16" s="256"/>
      <c r="D16" s="96">
        <v>11898303.4</v>
      </c>
      <c r="E16" s="86">
        <v>630642.15</v>
      </c>
      <c r="F16" s="86">
        <f t="shared" si="2"/>
        <v>12528945.550000001</v>
      </c>
      <c r="G16" s="86">
        <v>3670114.73</v>
      </c>
      <c r="H16" s="86">
        <v>3670114.73</v>
      </c>
      <c r="I16" s="86">
        <f t="shared" si="3"/>
        <v>8858830.8200000003</v>
      </c>
    </row>
    <row r="17" spans="2:9" x14ac:dyDescent="0.2">
      <c r="B17" s="255" t="s">
        <v>448</v>
      </c>
      <c r="C17" s="256"/>
      <c r="D17" s="96">
        <v>50000</v>
      </c>
      <c r="E17" s="86">
        <v>-50000</v>
      </c>
      <c r="F17" s="86">
        <f t="shared" si="2"/>
        <v>0</v>
      </c>
      <c r="G17" s="86">
        <v>0</v>
      </c>
      <c r="H17" s="86">
        <v>0</v>
      </c>
      <c r="I17" s="86">
        <f t="shared" si="3"/>
        <v>0</v>
      </c>
    </row>
    <row r="18" spans="2:9" x14ac:dyDescent="0.2">
      <c r="B18" s="255" t="s">
        <v>449</v>
      </c>
      <c r="C18" s="256"/>
      <c r="D18" s="96">
        <v>0</v>
      </c>
      <c r="E18" s="86">
        <v>15000</v>
      </c>
      <c r="F18" s="86">
        <f t="shared" si="2"/>
        <v>15000</v>
      </c>
      <c r="G18" s="86">
        <v>0</v>
      </c>
      <c r="H18" s="86">
        <v>0</v>
      </c>
      <c r="I18" s="86">
        <f t="shared" si="3"/>
        <v>15000</v>
      </c>
    </row>
    <row r="19" spans="2:9" x14ac:dyDescent="0.2">
      <c r="B19" s="253" t="s">
        <v>450</v>
      </c>
      <c r="C19" s="254"/>
      <c r="D19" s="96">
        <f t="shared" ref="D19:I19" si="4">SUM(D20:D28)</f>
        <v>12984376.42</v>
      </c>
      <c r="E19" s="96">
        <f t="shared" si="4"/>
        <v>3734675.0000000005</v>
      </c>
      <c r="F19" s="96">
        <f t="shared" si="4"/>
        <v>16719051.419999998</v>
      </c>
      <c r="G19" s="96">
        <f t="shared" si="4"/>
        <v>1549330.66</v>
      </c>
      <c r="H19" s="96">
        <f t="shared" si="4"/>
        <v>1549330.66</v>
      </c>
      <c r="I19" s="96">
        <f t="shared" si="4"/>
        <v>15169720.76</v>
      </c>
    </row>
    <row r="20" spans="2:9" x14ac:dyDescent="0.2">
      <c r="B20" s="255" t="s">
        <v>451</v>
      </c>
      <c r="C20" s="256"/>
      <c r="D20" s="96">
        <v>2629769.12</v>
      </c>
      <c r="E20" s="86">
        <v>185136.84</v>
      </c>
      <c r="F20" s="96">
        <f t="shared" ref="F20:F28" si="5">D20+E20</f>
        <v>2814905.96</v>
      </c>
      <c r="G20" s="86">
        <v>113167.5</v>
      </c>
      <c r="H20" s="86">
        <v>113167.5</v>
      </c>
      <c r="I20" s="86">
        <f>F20-G20</f>
        <v>2701738.46</v>
      </c>
    </row>
    <row r="21" spans="2:9" x14ac:dyDescent="0.2">
      <c r="B21" s="255" t="s">
        <v>452</v>
      </c>
      <c r="C21" s="256"/>
      <c r="D21" s="96">
        <v>547425.30000000005</v>
      </c>
      <c r="E21" s="86">
        <v>474187.43</v>
      </c>
      <c r="F21" s="96">
        <f t="shared" si="5"/>
        <v>1021612.73</v>
      </c>
      <c r="G21" s="86">
        <v>259500.83</v>
      </c>
      <c r="H21" s="86">
        <v>259500.83</v>
      </c>
      <c r="I21" s="86">
        <f t="shared" ref="I21:I83" si="6">F21-G21</f>
        <v>762111.9</v>
      </c>
    </row>
    <row r="22" spans="2:9" x14ac:dyDescent="0.2">
      <c r="B22" s="255" t="s">
        <v>453</v>
      </c>
      <c r="C22" s="256"/>
      <c r="D22" s="96"/>
      <c r="E22" s="86"/>
      <c r="F22" s="96">
        <f t="shared" si="5"/>
        <v>0</v>
      </c>
      <c r="G22" s="86"/>
      <c r="H22" s="86"/>
      <c r="I22" s="86">
        <f t="shared" si="6"/>
        <v>0</v>
      </c>
    </row>
    <row r="23" spans="2:9" x14ac:dyDescent="0.2">
      <c r="B23" s="255" t="s">
        <v>454</v>
      </c>
      <c r="C23" s="256"/>
      <c r="D23" s="96">
        <v>1169000</v>
      </c>
      <c r="E23" s="86">
        <v>1411391</v>
      </c>
      <c r="F23" s="96">
        <f t="shared" si="5"/>
        <v>2580391</v>
      </c>
      <c r="G23" s="86">
        <v>40121.5</v>
      </c>
      <c r="H23" s="86">
        <v>40121.5</v>
      </c>
      <c r="I23" s="86">
        <f t="shared" si="6"/>
        <v>2540269.5</v>
      </c>
    </row>
    <row r="24" spans="2:9" x14ac:dyDescent="0.2">
      <c r="B24" s="255" t="s">
        <v>455</v>
      </c>
      <c r="C24" s="256"/>
      <c r="D24" s="96">
        <v>3276000</v>
      </c>
      <c r="E24" s="86">
        <v>909114.3</v>
      </c>
      <c r="F24" s="96">
        <f t="shared" si="5"/>
        <v>4185114.3</v>
      </c>
      <c r="G24" s="86">
        <v>319934.09000000003</v>
      </c>
      <c r="H24" s="86">
        <v>319934.09000000003</v>
      </c>
      <c r="I24" s="86">
        <f t="shared" si="6"/>
        <v>3865180.21</v>
      </c>
    </row>
    <row r="25" spans="2:9" x14ac:dyDescent="0.2">
      <c r="B25" s="255" t="s">
        <v>456</v>
      </c>
      <c r="C25" s="256"/>
      <c r="D25" s="96">
        <v>3730092</v>
      </c>
      <c r="E25" s="86">
        <v>230908</v>
      </c>
      <c r="F25" s="96">
        <f t="shared" si="5"/>
        <v>3961000</v>
      </c>
      <c r="G25" s="86">
        <v>814357.55</v>
      </c>
      <c r="H25" s="86">
        <v>814357.55</v>
      </c>
      <c r="I25" s="86">
        <f t="shared" si="6"/>
        <v>3146642.45</v>
      </c>
    </row>
    <row r="26" spans="2:9" x14ac:dyDescent="0.2">
      <c r="B26" s="255" t="s">
        <v>457</v>
      </c>
      <c r="C26" s="256"/>
      <c r="D26" s="96">
        <v>1117090</v>
      </c>
      <c r="E26" s="86">
        <v>412253</v>
      </c>
      <c r="F26" s="96">
        <f t="shared" si="5"/>
        <v>1529343</v>
      </c>
      <c r="G26" s="86">
        <v>0</v>
      </c>
      <c r="H26" s="86">
        <v>0</v>
      </c>
      <c r="I26" s="86">
        <f t="shared" si="6"/>
        <v>1529343</v>
      </c>
    </row>
    <row r="27" spans="2:9" x14ac:dyDescent="0.2">
      <c r="B27" s="255" t="s">
        <v>458</v>
      </c>
      <c r="C27" s="256"/>
      <c r="D27" s="96"/>
      <c r="E27" s="86"/>
      <c r="F27" s="96">
        <f t="shared" si="5"/>
        <v>0</v>
      </c>
      <c r="G27" s="86"/>
      <c r="H27" s="86"/>
      <c r="I27" s="86">
        <f t="shared" si="6"/>
        <v>0</v>
      </c>
    </row>
    <row r="28" spans="2:9" x14ac:dyDescent="0.2">
      <c r="B28" s="255" t="s">
        <v>459</v>
      </c>
      <c r="C28" s="256"/>
      <c r="D28" s="96">
        <v>515000</v>
      </c>
      <c r="E28" s="86">
        <v>111684.43</v>
      </c>
      <c r="F28" s="96">
        <f t="shared" si="5"/>
        <v>626684.42999999993</v>
      </c>
      <c r="G28" s="86">
        <v>2249.19</v>
      </c>
      <c r="H28" s="86">
        <v>2249.19</v>
      </c>
      <c r="I28" s="86">
        <f t="shared" si="6"/>
        <v>624435.24</v>
      </c>
    </row>
    <row r="29" spans="2:9" x14ac:dyDescent="0.2">
      <c r="B29" s="253" t="s">
        <v>460</v>
      </c>
      <c r="C29" s="254"/>
      <c r="D29" s="96">
        <f t="shared" ref="D29:I29" si="7">SUM(D30:D38)</f>
        <v>24080351.649999999</v>
      </c>
      <c r="E29" s="96">
        <f t="shared" si="7"/>
        <v>12737883.489999998</v>
      </c>
      <c r="F29" s="96">
        <f t="shared" si="7"/>
        <v>36818235.140000001</v>
      </c>
      <c r="G29" s="96">
        <f t="shared" si="7"/>
        <v>8225940.7299999995</v>
      </c>
      <c r="H29" s="96">
        <f t="shared" si="7"/>
        <v>8225940.7299999995</v>
      </c>
      <c r="I29" s="96">
        <f t="shared" si="7"/>
        <v>28592294.41</v>
      </c>
    </row>
    <row r="30" spans="2:9" x14ac:dyDescent="0.2">
      <c r="B30" s="255" t="s">
        <v>461</v>
      </c>
      <c r="C30" s="256"/>
      <c r="D30" s="96">
        <v>15451000</v>
      </c>
      <c r="E30" s="86">
        <v>100000</v>
      </c>
      <c r="F30" s="96">
        <f t="shared" ref="F30:F38" si="8">D30+E30</f>
        <v>15551000</v>
      </c>
      <c r="G30" s="86">
        <v>3978784.71</v>
      </c>
      <c r="H30" s="86">
        <v>3978784.71</v>
      </c>
      <c r="I30" s="86">
        <f t="shared" si="6"/>
        <v>11572215.289999999</v>
      </c>
    </row>
    <row r="31" spans="2:9" x14ac:dyDescent="0.2">
      <c r="B31" s="255" t="s">
        <v>462</v>
      </c>
      <c r="C31" s="256"/>
      <c r="D31" s="96">
        <v>840249</v>
      </c>
      <c r="E31" s="86">
        <v>1351125</v>
      </c>
      <c r="F31" s="96">
        <f t="shared" si="8"/>
        <v>2191374</v>
      </c>
      <c r="G31" s="86">
        <v>63128.13</v>
      </c>
      <c r="H31" s="86">
        <v>63128.13</v>
      </c>
      <c r="I31" s="86">
        <f t="shared" si="6"/>
        <v>2128245.87</v>
      </c>
    </row>
    <row r="32" spans="2:9" x14ac:dyDescent="0.2">
      <c r="B32" s="255" t="s">
        <v>463</v>
      </c>
      <c r="C32" s="256"/>
      <c r="D32" s="96">
        <v>424703.47</v>
      </c>
      <c r="E32" s="86">
        <v>3370171.53</v>
      </c>
      <c r="F32" s="96">
        <f t="shared" si="8"/>
        <v>3794875</v>
      </c>
      <c r="G32" s="86">
        <v>36372.699999999997</v>
      </c>
      <c r="H32" s="86">
        <v>36372.699999999997</v>
      </c>
      <c r="I32" s="86">
        <f t="shared" si="6"/>
        <v>3758502.3</v>
      </c>
    </row>
    <row r="33" spans="2:9" x14ac:dyDescent="0.2">
      <c r="B33" s="255" t="s">
        <v>464</v>
      </c>
      <c r="C33" s="256"/>
      <c r="D33" s="96">
        <v>185000</v>
      </c>
      <c r="E33" s="86">
        <v>67681.8</v>
      </c>
      <c r="F33" s="96">
        <f t="shared" si="8"/>
        <v>252681.8</v>
      </c>
      <c r="G33" s="86">
        <v>115911.05</v>
      </c>
      <c r="H33" s="86">
        <v>115911.05</v>
      </c>
      <c r="I33" s="86">
        <f t="shared" si="6"/>
        <v>136770.75</v>
      </c>
    </row>
    <row r="34" spans="2:9" x14ac:dyDescent="0.2">
      <c r="B34" s="255" t="s">
        <v>465</v>
      </c>
      <c r="C34" s="256"/>
      <c r="D34" s="96">
        <v>4178199.18</v>
      </c>
      <c r="E34" s="86">
        <v>1768931.16</v>
      </c>
      <c r="F34" s="96">
        <f t="shared" si="8"/>
        <v>5947130.3399999999</v>
      </c>
      <c r="G34" s="86">
        <v>1128494.3</v>
      </c>
      <c r="H34" s="86">
        <v>1128494.3</v>
      </c>
      <c r="I34" s="86">
        <f t="shared" si="6"/>
        <v>4818636.04</v>
      </c>
    </row>
    <row r="35" spans="2:9" x14ac:dyDescent="0.2">
      <c r="B35" s="255" t="s">
        <v>466</v>
      </c>
      <c r="C35" s="256"/>
      <c r="D35" s="96">
        <v>240000</v>
      </c>
      <c r="E35" s="86">
        <v>11974</v>
      </c>
      <c r="F35" s="96">
        <f t="shared" si="8"/>
        <v>251974</v>
      </c>
      <c r="G35" s="86">
        <v>48387</v>
      </c>
      <c r="H35" s="86">
        <v>48387</v>
      </c>
      <c r="I35" s="86">
        <f t="shared" si="6"/>
        <v>203587</v>
      </c>
    </row>
    <row r="36" spans="2:9" x14ac:dyDescent="0.2">
      <c r="B36" s="255" t="s">
        <v>467</v>
      </c>
      <c r="C36" s="256"/>
      <c r="D36" s="96">
        <v>27000</v>
      </c>
      <c r="E36" s="86">
        <v>-1000</v>
      </c>
      <c r="F36" s="96">
        <f t="shared" si="8"/>
        <v>26000</v>
      </c>
      <c r="G36" s="86">
        <v>0</v>
      </c>
      <c r="H36" s="86">
        <v>0</v>
      </c>
      <c r="I36" s="86">
        <f t="shared" si="6"/>
        <v>26000</v>
      </c>
    </row>
    <row r="37" spans="2:9" x14ac:dyDescent="0.2">
      <c r="B37" s="255" t="s">
        <v>468</v>
      </c>
      <c r="C37" s="256"/>
      <c r="D37" s="96">
        <v>1655000</v>
      </c>
      <c r="E37" s="86">
        <v>4316000</v>
      </c>
      <c r="F37" s="96">
        <f t="shared" si="8"/>
        <v>5971000</v>
      </c>
      <c r="G37" s="86">
        <v>1510084.68</v>
      </c>
      <c r="H37" s="86">
        <v>1510084.68</v>
      </c>
      <c r="I37" s="86">
        <f t="shared" si="6"/>
        <v>4460915.32</v>
      </c>
    </row>
    <row r="38" spans="2:9" x14ac:dyDescent="0.2">
      <c r="B38" s="255" t="s">
        <v>469</v>
      </c>
      <c r="C38" s="256"/>
      <c r="D38" s="96">
        <v>1079200</v>
      </c>
      <c r="E38" s="86">
        <v>1753000</v>
      </c>
      <c r="F38" s="96">
        <f t="shared" si="8"/>
        <v>2832200</v>
      </c>
      <c r="G38" s="86">
        <v>1344778.16</v>
      </c>
      <c r="H38" s="86">
        <v>1344778.16</v>
      </c>
      <c r="I38" s="86">
        <f t="shared" si="6"/>
        <v>1487421.84</v>
      </c>
    </row>
    <row r="39" spans="2:9" ht="25.5" customHeight="1" x14ac:dyDescent="0.2">
      <c r="B39" s="219" t="s">
        <v>470</v>
      </c>
      <c r="C39" s="220"/>
      <c r="D39" s="96">
        <f t="shared" ref="D39:I39" si="9">SUM(D40:D48)</f>
        <v>32251691.52</v>
      </c>
      <c r="E39" s="96">
        <f t="shared" si="9"/>
        <v>4183831.63</v>
      </c>
      <c r="F39" s="96">
        <f>SUM(F40:F48)</f>
        <v>36435523.149999999</v>
      </c>
      <c r="G39" s="96">
        <f t="shared" si="9"/>
        <v>9487243</v>
      </c>
      <c r="H39" s="96">
        <f t="shared" si="9"/>
        <v>9487243</v>
      </c>
      <c r="I39" s="96">
        <f t="shared" si="9"/>
        <v>26948280.149999999</v>
      </c>
    </row>
    <row r="40" spans="2:9" x14ac:dyDescent="0.2">
      <c r="B40" s="255" t="s">
        <v>471</v>
      </c>
      <c r="C40" s="256"/>
      <c r="D40" s="96"/>
      <c r="E40" s="86"/>
      <c r="F40" s="96">
        <f>D40+E40</f>
        <v>0</v>
      </c>
      <c r="G40" s="86"/>
      <c r="H40" s="86"/>
      <c r="I40" s="86">
        <f t="shared" si="6"/>
        <v>0</v>
      </c>
    </row>
    <row r="41" spans="2:9" x14ac:dyDescent="0.2">
      <c r="B41" s="255" t="s">
        <v>472</v>
      </c>
      <c r="C41" s="256"/>
      <c r="D41" s="96"/>
      <c r="E41" s="86"/>
      <c r="F41" s="96">
        <f t="shared" ref="F41:F83" si="10">D41+E41</f>
        <v>0</v>
      </c>
      <c r="G41" s="86"/>
      <c r="H41" s="86"/>
      <c r="I41" s="86">
        <f t="shared" si="6"/>
        <v>0</v>
      </c>
    </row>
    <row r="42" spans="2:9" x14ac:dyDescent="0.2">
      <c r="B42" s="255" t="s">
        <v>473</v>
      </c>
      <c r="C42" s="256"/>
      <c r="D42" s="96"/>
      <c r="E42" s="86"/>
      <c r="F42" s="96">
        <f t="shared" si="10"/>
        <v>0</v>
      </c>
      <c r="G42" s="86"/>
      <c r="H42" s="86"/>
      <c r="I42" s="86">
        <f t="shared" si="6"/>
        <v>0</v>
      </c>
    </row>
    <row r="43" spans="2:9" x14ac:dyDescent="0.2">
      <c r="B43" s="255" t="s">
        <v>474</v>
      </c>
      <c r="C43" s="256"/>
      <c r="D43" s="96">
        <v>6264452.6799999997</v>
      </c>
      <c r="E43" s="86">
        <v>4878668.79</v>
      </c>
      <c r="F43" s="96">
        <f t="shared" si="10"/>
        <v>11143121.469999999</v>
      </c>
      <c r="G43" s="86">
        <v>4439987</v>
      </c>
      <c r="H43" s="86">
        <v>4439987</v>
      </c>
      <c r="I43" s="86">
        <f t="shared" si="6"/>
        <v>6703134.4699999988</v>
      </c>
    </row>
    <row r="44" spans="2:9" x14ac:dyDescent="0.2">
      <c r="B44" s="255" t="s">
        <v>475</v>
      </c>
      <c r="C44" s="256"/>
      <c r="D44" s="96">
        <v>25987238.84</v>
      </c>
      <c r="E44" s="86">
        <v>-694837.16</v>
      </c>
      <c r="F44" s="96">
        <f t="shared" si="10"/>
        <v>25292401.68</v>
      </c>
      <c r="G44" s="86">
        <v>5047256</v>
      </c>
      <c r="H44" s="86">
        <v>5047256</v>
      </c>
      <c r="I44" s="86">
        <f t="shared" si="6"/>
        <v>20245145.68</v>
      </c>
    </row>
    <row r="45" spans="2:9" x14ac:dyDescent="0.2">
      <c r="B45" s="255" t="s">
        <v>476</v>
      </c>
      <c r="C45" s="256"/>
      <c r="D45" s="96"/>
      <c r="E45" s="86"/>
      <c r="F45" s="96">
        <f t="shared" si="10"/>
        <v>0</v>
      </c>
      <c r="G45" s="86"/>
      <c r="H45" s="86"/>
      <c r="I45" s="86">
        <f t="shared" si="6"/>
        <v>0</v>
      </c>
    </row>
    <row r="46" spans="2:9" x14ac:dyDescent="0.2">
      <c r="B46" s="255" t="s">
        <v>477</v>
      </c>
      <c r="C46" s="256"/>
      <c r="D46" s="96"/>
      <c r="E46" s="86"/>
      <c r="F46" s="96">
        <f t="shared" si="10"/>
        <v>0</v>
      </c>
      <c r="G46" s="86"/>
      <c r="H46" s="86"/>
      <c r="I46" s="86">
        <f t="shared" si="6"/>
        <v>0</v>
      </c>
    </row>
    <row r="47" spans="2:9" x14ac:dyDescent="0.2">
      <c r="B47" s="255" t="s">
        <v>478</v>
      </c>
      <c r="C47" s="256"/>
      <c r="D47" s="96"/>
      <c r="E47" s="86"/>
      <c r="F47" s="96">
        <f t="shared" si="10"/>
        <v>0</v>
      </c>
      <c r="G47" s="86"/>
      <c r="H47" s="86"/>
      <c r="I47" s="86">
        <f t="shared" si="6"/>
        <v>0</v>
      </c>
    </row>
    <row r="48" spans="2:9" x14ac:dyDescent="0.2">
      <c r="B48" s="255" t="s">
        <v>479</v>
      </c>
      <c r="C48" s="256"/>
      <c r="D48" s="96"/>
      <c r="E48" s="86"/>
      <c r="F48" s="96">
        <f t="shared" si="10"/>
        <v>0</v>
      </c>
      <c r="G48" s="86"/>
      <c r="H48" s="86"/>
      <c r="I48" s="86">
        <f t="shared" si="6"/>
        <v>0</v>
      </c>
    </row>
    <row r="49" spans="2:9" x14ac:dyDescent="0.2">
      <c r="B49" s="219" t="s">
        <v>480</v>
      </c>
      <c r="C49" s="220"/>
      <c r="D49" s="96">
        <f t="shared" ref="D49:I49" si="11">SUM(D50:D58)</f>
        <v>638189.34</v>
      </c>
      <c r="E49" s="96">
        <f t="shared" si="11"/>
        <v>14232.669999999998</v>
      </c>
      <c r="F49" s="96">
        <f t="shared" si="11"/>
        <v>652422.01</v>
      </c>
      <c r="G49" s="96">
        <f t="shared" si="11"/>
        <v>0</v>
      </c>
      <c r="H49" s="96">
        <f t="shared" si="11"/>
        <v>0</v>
      </c>
      <c r="I49" s="96">
        <f t="shared" si="11"/>
        <v>652422.01</v>
      </c>
    </row>
    <row r="50" spans="2:9" x14ac:dyDescent="0.2">
      <c r="B50" s="255" t="s">
        <v>481</v>
      </c>
      <c r="C50" s="256"/>
      <c r="D50" s="96">
        <v>634999.34</v>
      </c>
      <c r="E50" s="86">
        <v>17422.669999999998</v>
      </c>
      <c r="F50" s="96">
        <f t="shared" si="10"/>
        <v>652422.01</v>
      </c>
      <c r="G50" s="86">
        <v>0</v>
      </c>
      <c r="H50" s="86">
        <v>0</v>
      </c>
      <c r="I50" s="86">
        <f t="shared" si="6"/>
        <v>652422.01</v>
      </c>
    </row>
    <row r="51" spans="2:9" x14ac:dyDescent="0.2">
      <c r="B51" s="255" t="s">
        <v>482</v>
      </c>
      <c r="C51" s="256"/>
      <c r="D51" s="96"/>
      <c r="E51" s="86"/>
      <c r="F51" s="96">
        <f t="shared" si="10"/>
        <v>0</v>
      </c>
      <c r="G51" s="86"/>
      <c r="H51" s="86"/>
      <c r="I51" s="86">
        <f t="shared" si="6"/>
        <v>0</v>
      </c>
    </row>
    <row r="52" spans="2:9" x14ac:dyDescent="0.2">
      <c r="B52" s="255" t="s">
        <v>483</v>
      </c>
      <c r="C52" s="256"/>
      <c r="D52" s="96">
        <v>3190</v>
      </c>
      <c r="E52" s="86">
        <v>-3190</v>
      </c>
      <c r="F52" s="96">
        <f t="shared" si="10"/>
        <v>0</v>
      </c>
      <c r="G52" s="86">
        <v>0</v>
      </c>
      <c r="H52" s="86">
        <v>0</v>
      </c>
      <c r="I52" s="86">
        <f t="shared" si="6"/>
        <v>0</v>
      </c>
    </row>
    <row r="53" spans="2:9" x14ac:dyDescent="0.2">
      <c r="B53" s="255" t="s">
        <v>484</v>
      </c>
      <c r="C53" s="256"/>
      <c r="D53" s="96"/>
      <c r="E53" s="86"/>
      <c r="F53" s="96">
        <f t="shared" si="10"/>
        <v>0</v>
      </c>
      <c r="G53" s="86"/>
      <c r="H53" s="86"/>
      <c r="I53" s="86">
        <f t="shared" si="6"/>
        <v>0</v>
      </c>
    </row>
    <row r="54" spans="2:9" x14ac:dyDescent="0.2">
      <c r="B54" s="255" t="s">
        <v>485</v>
      </c>
      <c r="C54" s="256"/>
      <c r="D54" s="96"/>
      <c r="E54" s="86"/>
      <c r="F54" s="96">
        <f t="shared" si="10"/>
        <v>0</v>
      </c>
      <c r="G54" s="86"/>
      <c r="H54" s="86"/>
      <c r="I54" s="86">
        <f t="shared" si="6"/>
        <v>0</v>
      </c>
    </row>
    <row r="55" spans="2:9" x14ac:dyDescent="0.2">
      <c r="B55" s="255" t="s">
        <v>486</v>
      </c>
      <c r="C55" s="256"/>
      <c r="D55" s="96"/>
      <c r="E55" s="86"/>
      <c r="F55" s="96">
        <f t="shared" si="10"/>
        <v>0</v>
      </c>
      <c r="G55" s="86"/>
      <c r="H55" s="86"/>
      <c r="I55" s="86">
        <f t="shared" si="6"/>
        <v>0</v>
      </c>
    </row>
    <row r="56" spans="2:9" x14ac:dyDescent="0.2">
      <c r="B56" s="255" t="s">
        <v>487</v>
      </c>
      <c r="C56" s="256"/>
      <c r="D56" s="96"/>
      <c r="E56" s="86"/>
      <c r="F56" s="96">
        <f t="shared" si="10"/>
        <v>0</v>
      </c>
      <c r="G56" s="86"/>
      <c r="H56" s="86"/>
      <c r="I56" s="86">
        <f t="shared" si="6"/>
        <v>0</v>
      </c>
    </row>
    <row r="57" spans="2:9" x14ac:dyDescent="0.2">
      <c r="B57" s="255" t="s">
        <v>488</v>
      </c>
      <c r="C57" s="256"/>
      <c r="D57" s="96"/>
      <c r="E57" s="86"/>
      <c r="F57" s="96">
        <f t="shared" si="10"/>
        <v>0</v>
      </c>
      <c r="G57" s="86"/>
      <c r="H57" s="86"/>
      <c r="I57" s="86">
        <f t="shared" si="6"/>
        <v>0</v>
      </c>
    </row>
    <row r="58" spans="2:9" x14ac:dyDescent="0.2">
      <c r="B58" s="255" t="s">
        <v>489</v>
      </c>
      <c r="C58" s="256"/>
      <c r="D58" s="96"/>
      <c r="E58" s="86"/>
      <c r="F58" s="96">
        <f t="shared" si="10"/>
        <v>0</v>
      </c>
      <c r="G58" s="86"/>
      <c r="H58" s="86"/>
      <c r="I58" s="86">
        <f t="shared" si="6"/>
        <v>0</v>
      </c>
    </row>
    <row r="59" spans="2:9" x14ac:dyDescent="0.2">
      <c r="B59" s="253" t="s">
        <v>490</v>
      </c>
      <c r="C59" s="254"/>
      <c r="D59" s="96">
        <f>SUM(D60:D62)</f>
        <v>11000000</v>
      </c>
      <c r="E59" s="96">
        <f>SUM(E60:E62)</f>
        <v>3103667.65</v>
      </c>
      <c r="F59" s="96">
        <f>SUM(F60:F62)</f>
        <v>14103667.65</v>
      </c>
      <c r="G59" s="96">
        <f>SUM(G60:G62)</f>
        <v>3680230.4</v>
      </c>
      <c r="H59" s="96">
        <f>SUM(H60:H62)</f>
        <v>3680230.4</v>
      </c>
      <c r="I59" s="86">
        <f t="shared" si="6"/>
        <v>10423437.25</v>
      </c>
    </row>
    <row r="60" spans="2:9" x14ac:dyDescent="0.2">
      <c r="B60" s="255" t="s">
        <v>491</v>
      </c>
      <c r="C60" s="256"/>
      <c r="D60" s="96">
        <v>11000000</v>
      </c>
      <c r="E60" s="86">
        <v>3103667.65</v>
      </c>
      <c r="F60" s="96">
        <f t="shared" si="10"/>
        <v>14103667.65</v>
      </c>
      <c r="G60" s="86">
        <v>3680230.4</v>
      </c>
      <c r="H60" s="86">
        <v>3680230.4</v>
      </c>
      <c r="I60" s="86">
        <f t="shared" si="6"/>
        <v>10423437.25</v>
      </c>
    </row>
    <row r="61" spans="2:9" x14ac:dyDescent="0.2">
      <c r="B61" s="255" t="s">
        <v>492</v>
      </c>
      <c r="C61" s="256"/>
      <c r="D61" s="96"/>
      <c r="E61" s="86"/>
      <c r="F61" s="96">
        <f t="shared" si="10"/>
        <v>0</v>
      </c>
      <c r="G61" s="86"/>
      <c r="H61" s="86"/>
      <c r="I61" s="86">
        <f t="shared" si="6"/>
        <v>0</v>
      </c>
    </row>
    <row r="62" spans="2:9" x14ac:dyDescent="0.2">
      <c r="B62" s="255" t="s">
        <v>493</v>
      </c>
      <c r="C62" s="256"/>
      <c r="D62" s="96"/>
      <c r="E62" s="86"/>
      <c r="F62" s="96">
        <f t="shared" si="10"/>
        <v>0</v>
      </c>
      <c r="G62" s="86"/>
      <c r="H62" s="86"/>
      <c r="I62" s="86">
        <f t="shared" si="6"/>
        <v>0</v>
      </c>
    </row>
    <row r="63" spans="2:9" x14ac:dyDescent="0.2">
      <c r="B63" s="219" t="s">
        <v>494</v>
      </c>
      <c r="C63" s="220"/>
      <c r="D63" s="96">
        <f>SUM(D64:D71)</f>
        <v>0</v>
      </c>
      <c r="E63" s="96">
        <f>SUM(E64:E71)</f>
        <v>0</v>
      </c>
      <c r="F63" s="96">
        <f>F64+F65+F66+F67+F68+F70+F71</f>
        <v>0</v>
      </c>
      <c r="G63" s="96">
        <f>SUM(G64:G71)</f>
        <v>0</v>
      </c>
      <c r="H63" s="96">
        <f>SUM(H64:H71)</f>
        <v>0</v>
      </c>
      <c r="I63" s="86">
        <f t="shared" si="6"/>
        <v>0</v>
      </c>
    </row>
    <row r="64" spans="2:9" x14ac:dyDescent="0.2">
      <c r="B64" s="255" t="s">
        <v>495</v>
      </c>
      <c r="C64" s="256"/>
      <c r="D64" s="96"/>
      <c r="E64" s="86"/>
      <c r="F64" s="96">
        <f t="shared" si="10"/>
        <v>0</v>
      </c>
      <c r="G64" s="86"/>
      <c r="H64" s="86"/>
      <c r="I64" s="86">
        <f t="shared" si="6"/>
        <v>0</v>
      </c>
    </row>
    <row r="65" spans="2:9" x14ac:dyDescent="0.2">
      <c r="B65" s="255" t="s">
        <v>496</v>
      </c>
      <c r="C65" s="256"/>
      <c r="D65" s="96"/>
      <c r="E65" s="86"/>
      <c r="F65" s="96">
        <f t="shared" si="10"/>
        <v>0</v>
      </c>
      <c r="G65" s="86"/>
      <c r="H65" s="86"/>
      <c r="I65" s="86">
        <f t="shared" si="6"/>
        <v>0</v>
      </c>
    </row>
    <row r="66" spans="2:9" x14ac:dyDescent="0.2">
      <c r="B66" s="255" t="s">
        <v>497</v>
      </c>
      <c r="C66" s="256"/>
      <c r="D66" s="96"/>
      <c r="E66" s="86"/>
      <c r="F66" s="96">
        <f t="shared" si="10"/>
        <v>0</v>
      </c>
      <c r="G66" s="86"/>
      <c r="H66" s="86"/>
      <c r="I66" s="86">
        <f t="shared" si="6"/>
        <v>0</v>
      </c>
    </row>
    <row r="67" spans="2:9" x14ac:dyDescent="0.2">
      <c r="B67" s="255" t="s">
        <v>498</v>
      </c>
      <c r="C67" s="256"/>
      <c r="D67" s="96"/>
      <c r="E67" s="86"/>
      <c r="F67" s="96">
        <f t="shared" si="10"/>
        <v>0</v>
      </c>
      <c r="G67" s="86"/>
      <c r="H67" s="86"/>
      <c r="I67" s="86">
        <f t="shared" si="6"/>
        <v>0</v>
      </c>
    </row>
    <row r="68" spans="2:9" x14ac:dyDescent="0.2">
      <c r="B68" s="255" t="s">
        <v>499</v>
      </c>
      <c r="C68" s="256"/>
      <c r="D68" s="96"/>
      <c r="E68" s="86"/>
      <c r="F68" s="96">
        <f t="shared" si="10"/>
        <v>0</v>
      </c>
      <c r="G68" s="86"/>
      <c r="H68" s="86"/>
      <c r="I68" s="86">
        <f t="shared" si="6"/>
        <v>0</v>
      </c>
    </row>
    <row r="69" spans="2:9" x14ac:dyDescent="0.2">
      <c r="B69" s="255" t="s">
        <v>500</v>
      </c>
      <c r="C69" s="256"/>
      <c r="D69" s="96"/>
      <c r="E69" s="86"/>
      <c r="F69" s="96">
        <f t="shared" si="10"/>
        <v>0</v>
      </c>
      <c r="G69" s="86"/>
      <c r="H69" s="86"/>
      <c r="I69" s="86">
        <f t="shared" si="6"/>
        <v>0</v>
      </c>
    </row>
    <row r="70" spans="2:9" x14ac:dyDescent="0.2">
      <c r="B70" s="255" t="s">
        <v>501</v>
      </c>
      <c r="C70" s="256"/>
      <c r="D70" s="96"/>
      <c r="E70" s="86"/>
      <c r="F70" s="96">
        <f t="shared" si="10"/>
        <v>0</v>
      </c>
      <c r="G70" s="86"/>
      <c r="H70" s="86"/>
      <c r="I70" s="86">
        <f t="shared" si="6"/>
        <v>0</v>
      </c>
    </row>
    <row r="71" spans="2:9" x14ac:dyDescent="0.2">
      <c r="B71" s="255" t="s">
        <v>502</v>
      </c>
      <c r="C71" s="256"/>
      <c r="D71" s="96"/>
      <c r="E71" s="86"/>
      <c r="F71" s="96">
        <f t="shared" si="10"/>
        <v>0</v>
      </c>
      <c r="G71" s="86"/>
      <c r="H71" s="86"/>
      <c r="I71" s="86">
        <f t="shared" si="6"/>
        <v>0</v>
      </c>
    </row>
    <row r="72" spans="2:9" x14ac:dyDescent="0.2">
      <c r="B72" s="253" t="s">
        <v>503</v>
      </c>
      <c r="C72" s="254"/>
      <c r="D72" s="96">
        <f>SUM(D73:D75)</f>
        <v>0</v>
      </c>
      <c r="E72" s="96">
        <f>SUM(E73:E75)</f>
        <v>0</v>
      </c>
      <c r="F72" s="96">
        <f>SUM(F73:F75)</f>
        <v>0</v>
      </c>
      <c r="G72" s="96">
        <f>SUM(G73:G75)</f>
        <v>0</v>
      </c>
      <c r="H72" s="96">
        <f>SUM(H73:H75)</f>
        <v>0</v>
      </c>
      <c r="I72" s="86">
        <f t="shared" si="6"/>
        <v>0</v>
      </c>
    </row>
    <row r="73" spans="2:9" x14ac:dyDescent="0.2">
      <c r="B73" s="255" t="s">
        <v>504</v>
      </c>
      <c r="C73" s="256"/>
      <c r="D73" s="96"/>
      <c r="E73" s="86"/>
      <c r="F73" s="96">
        <f t="shared" si="10"/>
        <v>0</v>
      </c>
      <c r="G73" s="86"/>
      <c r="H73" s="86"/>
      <c r="I73" s="86">
        <f t="shared" si="6"/>
        <v>0</v>
      </c>
    </row>
    <row r="74" spans="2:9" x14ac:dyDescent="0.2">
      <c r="B74" s="255" t="s">
        <v>505</v>
      </c>
      <c r="C74" s="256"/>
      <c r="D74" s="96"/>
      <c r="E74" s="86"/>
      <c r="F74" s="96">
        <f t="shared" si="10"/>
        <v>0</v>
      </c>
      <c r="G74" s="86"/>
      <c r="H74" s="86"/>
      <c r="I74" s="86">
        <f t="shared" si="6"/>
        <v>0</v>
      </c>
    </row>
    <row r="75" spans="2:9" x14ac:dyDescent="0.2">
      <c r="B75" s="255" t="s">
        <v>506</v>
      </c>
      <c r="C75" s="256"/>
      <c r="D75" s="96"/>
      <c r="E75" s="86"/>
      <c r="F75" s="96">
        <f t="shared" si="10"/>
        <v>0</v>
      </c>
      <c r="G75" s="86"/>
      <c r="H75" s="86"/>
      <c r="I75" s="86">
        <f t="shared" si="6"/>
        <v>0</v>
      </c>
    </row>
    <row r="76" spans="2:9" x14ac:dyDescent="0.2">
      <c r="B76" s="253" t="s">
        <v>507</v>
      </c>
      <c r="C76" s="254"/>
      <c r="D76" s="96">
        <f>SUM(D77:D83)</f>
        <v>0</v>
      </c>
      <c r="E76" s="96">
        <f>SUM(E77:E83)</f>
        <v>0</v>
      </c>
      <c r="F76" s="96">
        <f>SUM(F77:F83)</f>
        <v>0</v>
      </c>
      <c r="G76" s="96">
        <f>SUM(G77:G83)</f>
        <v>0</v>
      </c>
      <c r="H76" s="96">
        <f>SUM(H77:H83)</f>
        <v>0</v>
      </c>
      <c r="I76" s="86">
        <f t="shared" si="6"/>
        <v>0</v>
      </c>
    </row>
    <row r="77" spans="2:9" x14ac:dyDescent="0.2">
      <c r="B77" s="255" t="s">
        <v>508</v>
      </c>
      <c r="C77" s="256"/>
      <c r="D77" s="96"/>
      <c r="E77" s="86"/>
      <c r="F77" s="96">
        <f t="shared" si="10"/>
        <v>0</v>
      </c>
      <c r="G77" s="86"/>
      <c r="H77" s="86"/>
      <c r="I77" s="86">
        <f t="shared" si="6"/>
        <v>0</v>
      </c>
    </row>
    <row r="78" spans="2:9" x14ac:dyDescent="0.2">
      <c r="B78" s="255" t="s">
        <v>509</v>
      </c>
      <c r="C78" s="256"/>
      <c r="D78" s="96"/>
      <c r="E78" s="86"/>
      <c r="F78" s="96">
        <f t="shared" si="10"/>
        <v>0</v>
      </c>
      <c r="G78" s="86"/>
      <c r="H78" s="86"/>
      <c r="I78" s="86">
        <f t="shared" si="6"/>
        <v>0</v>
      </c>
    </row>
    <row r="79" spans="2:9" x14ac:dyDescent="0.2">
      <c r="B79" s="255" t="s">
        <v>510</v>
      </c>
      <c r="C79" s="256"/>
      <c r="D79" s="96"/>
      <c r="E79" s="86"/>
      <c r="F79" s="96">
        <f t="shared" si="10"/>
        <v>0</v>
      </c>
      <c r="G79" s="86"/>
      <c r="H79" s="86"/>
      <c r="I79" s="86">
        <f t="shared" si="6"/>
        <v>0</v>
      </c>
    </row>
    <row r="80" spans="2:9" x14ac:dyDescent="0.2">
      <c r="B80" s="255" t="s">
        <v>511</v>
      </c>
      <c r="C80" s="256"/>
      <c r="D80" s="96"/>
      <c r="E80" s="86"/>
      <c r="F80" s="96">
        <f t="shared" si="10"/>
        <v>0</v>
      </c>
      <c r="G80" s="86"/>
      <c r="H80" s="86"/>
      <c r="I80" s="86">
        <f t="shared" si="6"/>
        <v>0</v>
      </c>
    </row>
    <row r="81" spans="2:9" x14ac:dyDescent="0.2">
      <c r="B81" s="255" t="s">
        <v>512</v>
      </c>
      <c r="C81" s="256"/>
      <c r="D81" s="96"/>
      <c r="E81" s="86"/>
      <c r="F81" s="96">
        <f t="shared" si="10"/>
        <v>0</v>
      </c>
      <c r="G81" s="86"/>
      <c r="H81" s="86"/>
      <c r="I81" s="86">
        <f t="shared" si="6"/>
        <v>0</v>
      </c>
    </row>
    <row r="82" spans="2:9" x14ac:dyDescent="0.2">
      <c r="B82" s="255" t="s">
        <v>513</v>
      </c>
      <c r="C82" s="256"/>
      <c r="D82" s="96"/>
      <c r="E82" s="86"/>
      <c r="F82" s="96">
        <f t="shared" si="10"/>
        <v>0</v>
      </c>
      <c r="G82" s="86"/>
      <c r="H82" s="86"/>
      <c r="I82" s="86">
        <f t="shared" si="6"/>
        <v>0</v>
      </c>
    </row>
    <row r="83" spans="2:9" x14ac:dyDescent="0.2">
      <c r="B83" s="255" t="s">
        <v>514</v>
      </c>
      <c r="C83" s="256"/>
      <c r="D83" s="96"/>
      <c r="E83" s="86"/>
      <c r="F83" s="96">
        <f t="shared" si="10"/>
        <v>0</v>
      </c>
      <c r="G83" s="86"/>
      <c r="H83" s="86"/>
      <c r="I83" s="86">
        <f t="shared" si="6"/>
        <v>0</v>
      </c>
    </row>
    <row r="84" spans="2:9" x14ac:dyDescent="0.2">
      <c r="B84" s="257"/>
      <c r="C84" s="258"/>
      <c r="D84" s="259"/>
      <c r="E84" s="101"/>
      <c r="F84" s="101"/>
      <c r="G84" s="101"/>
      <c r="H84" s="101"/>
      <c r="I84" s="101"/>
    </row>
    <row r="85" spans="2:9" x14ac:dyDescent="0.2">
      <c r="B85" s="260" t="s">
        <v>515</v>
      </c>
      <c r="C85" s="261"/>
      <c r="D85" s="262">
        <f t="shared" ref="D85:I85" si="12">D86+D104+D94+D114+D124+D134+D138+D147+D151</f>
        <v>68819625</v>
      </c>
      <c r="E85" s="262">
        <f>E86+E104+E94+E114+E124+E134+E138+E147+E151</f>
        <v>9808914</v>
      </c>
      <c r="F85" s="262">
        <f t="shared" si="12"/>
        <v>78628539</v>
      </c>
      <c r="G85" s="262">
        <f>G86+G104+G94+G114+G124+G134+G138+G147+G151</f>
        <v>9567176.1199999992</v>
      </c>
      <c r="H85" s="262">
        <f>H86+H104+H94+H114+H124+H134+H138+H147+H151</f>
        <v>9567176.1199999992</v>
      </c>
      <c r="I85" s="262">
        <f t="shared" si="12"/>
        <v>69061362.879999995</v>
      </c>
    </row>
    <row r="86" spans="2:9" x14ac:dyDescent="0.2">
      <c r="B86" s="253" t="s">
        <v>442</v>
      </c>
      <c r="C86" s="254"/>
      <c r="D86" s="96">
        <f>SUM(D87:D93)</f>
        <v>25762513.949999999</v>
      </c>
      <c r="E86" s="96">
        <f>SUM(E87:E93)</f>
        <v>395846.94000000006</v>
      </c>
      <c r="F86" s="96">
        <f>SUM(F87:F93)</f>
        <v>26158360.889999997</v>
      </c>
      <c r="G86" s="96">
        <f>SUM(G87:G93)</f>
        <v>4636516</v>
      </c>
      <c r="H86" s="96">
        <f>SUM(H87:H93)</f>
        <v>4636516</v>
      </c>
      <c r="I86" s="86">
        <f t="shared" ref="I86:I149" si="13">F86-G86</f>
        <v>21521844.889999997</v>
      </c>
    </row>
    <row r="87" spans="2:9" x14ac:dyDescent="0.2">
      <c r="B87" s="255" t="s">
        <v>443</v>
      </c>
      <c r="C87" s="256"/>
      <c r="D87" s="96">
        <v>16623788.17</v>
      </c>
      <c r="E87" s="86">
        <v>212885.28</v>
      </c>
      <c r="F87" s="96">
        <f t="shared" ref="F87:F103" si="14">D87+E87</f>
        <v>16836673.449999999</v>
      </c>
      <c r="G87" s="86">
        <v>3759764</v>
      </c>
      <c r="H87" s="86">
        <v>3759764</v>
      </c>
      <c r="I87" s="86">
        <f t="shared" si="13"/>
        <v>13076909.449999999</v>
      </c>
    </row>
    <row r="88" spans="2:9" x14ac:dyDescent="0.2">
      <c r="B88" s="255" t="s">
        <v>444</v>
      </c>
      <c r="C88" s="256"/>
      <c r="D88" s="96">
        <v>1713123.39</v>
      </c>
      <c r="E88" s="86">
        <v>-218144.99</v>
      </c>
      <c r="F88" s="96">
        <f t="shared" si="14"/>
        <v>1494978.4</v>
      </c>
      <c r="G88" s="86">
        <v>266432</v>
      </c>
      <c r="H88" s="86">
        <v>266432</v>
      </c>
      <c r="I88" s="86">
        <f t="shared" si="13"/>
        <v>1228546.3999999999</v>
      </c>
    </row>
    <row r="89" spans="2:9" x14ac:dyDescent="0.2">
      <c r="B89" s="255" t="s">
        <v>445</v>
      </c>
      <c r="C89" s="256"/>
      <c r="D89" s="96">
        <v>5461647.2699999996</v>
      </c>
      <c r="E89" s="86">
        <v>356455.87</v>
      </c>
      <c r="F89" s="96">
        <f t="shared" si="14"/>
        <v>5818103.1399999997</v>
      </c>
      <c r="G89" s="86">
        <v>460104</v>
      </c>
      <c r="H89" s="86">
        <v>460104</v>
      </c>
      <c r="I89" s="86">
        <f t="shared" si="13"/>
        <v>5357999.1399999997</v>
      </c>
    </row>
    <row r="90" spans="2:9" x14ac:dyDescent="0.2">
      <c r="B90" s="255" t="s">
        <v>446</v>
      </c>
      <c r="C90" s="256"/>
      <c r="D90" s="96">
        <v>1000000</v>
      </c>
      <c r="E90" s="86">
        <v>0</v>
      </c>
      <c r="F90" s="96">
        <f t="shared" si="14"/>
        <v>1000000</v>
      </c>
      <c r="G90" s="86">
        <v>0</v>
      </c>
      <c r="H90" s="86">
        <v>0</v>
      </c>
      <c r="I90" s="86">
        <f t="shared" si="13"/>
        <v>1000000</v>
      </c>
    </row>
    <row r="91" spans="2:9" x14ac:dyDescent="0.2">
      <c r="B91" s="255" t="s">
        <v>447</v>
      </c>
      <c r="C91" s="256"/>
      <c r="D91" s="96">
        <v>714955.12</v>
      </c>
      <c r="E91" s="86">
        <v>44650.78</v>
      </c>
      <c r="F91" s="96">
        <f t="shared" si="14"/>
        <v>759605.9</v>
      </c>
      <c r="G91" s="86">
        <v>150216</v>
      </c>
      <c r="H91" s="86">
        <v>150216</v>
      </c>
      <c r="I91" s="86">
        <f t="shared" si="13"/>
        <v>609389.9</v>
      </c>
    </row>
    <row r="92" spans="2:9" x14ac:dyDescent="0.2">
      <c r="B92" s="255" t="s">
        <v>448</v>
      </c>
      <c r="C92" s="256"/>
      <c r="D92" s="96"/>
      <c r="E92" s="86"/>
      <c r="F92" s="96">
        <f t="shared" si="14"/>
        <v>0</v>
      </c>
      <c r="G92" s="86"/>
      <c r="H92" s="86"/>
      <c r="I92" s="86">
        <f t="shared" si="13"/>
        <v>0</v>
      </c>
    </row>
    <row r="93" spans="2:9" x14ac:dyDescent="0.2">
      <c r="B93" s="255" t="s">
        <v>449</v>
      </c>
      <c r="C93" s="256"/>
      <c r="D93" s="96">
        <v>249000</v>
      </c>
      <c r="E93" s="86">
        <v>0</v>
      </c>
      <c r="F93" s="96">
        <f t="shared" si="14"/>
        <v>249000</v>
      </c>
      <c r="G93" s="86">
        <v>0</v>
      </c>
      <c r="H93" s="86">
        <v>0</v>
      </c>
      <c r="I93" s="86">
        <f t="shared" si="13"/>
        <v>249000</v>
      </c>
    </row>
    <row r="94" spans="2:9" x14ac:dyDescent="0.2">
      <c r="B94" s="253" t="s">
        <v>450</v>
      </c>
      <c r="C94" s="254"/>
      <c r="D94" s="96">
        <f>SUM(D95:D103)</f>
        <v>5450000</v>
      </c>
      <c r="E94" s="96">
        <f>SUM(E95:E103)</f>
        <v>476594.27</v>
      </c>
      <c r="F94" s="96">
        <f>SUM(F95:F103)</f>
        <v>5926594.2699999996</v>
      </c>
      <c r="G94" s="96">
        <f>SUM(G95:G103)</f>
        <v>534586.01</v>
      </c>
      <c r="H94" s="96">
        <f>SUM(H95:H103)</f>
        <v>534586.01</v>
      </c>
      <c r="I94" s="86">
        <f t="shared" si="13"/>
        <v>5392008.2599999998</v>
      </c>
    </row>
    <row r="95" spans="2:9" x14ac:dyDescent="0.2">
      <c r="B95" s="255" t="s">
        <v>451</v>
      </c>
      <c r="C95" s="256"/>
      <c r="D95" s="96"/>
      <c r="E95" s="86"/>
      <c r="F95" s="96">
        <f t="shared" si="14"/>
        <v>0</v>
      </c>
      <c r="G95" s="86"/>
      <c r="H95" s="86"/>
      <c r="I95" s="86">
        <f t="shared" si="13"/>
        <v>0</v>
      </c>
    </row>
    <row r="96" spans="2:9" x14ac:dyDescent="0.2">
      <c r="B96" s="255" t="s">
        <v>452</v>
      </c>
      <c r="C96" s="256"/>
      <c r="D96" s="96"/>
      <c r="E96" s="86"/>
      <c r="F96" s="96">
        <f t="shared" si="14"/>
        <v>0</v>
      </c>
      <c r="G96" s="86"/>
      <c r="H96" s="86"/>
      <c r="I96" s="86">
        <f t="shared" si="13"/>
        <v>0</v>
      </c>
    </row>
    <row r="97" spans="2:9" x14ac:dyDescent="0.2">
      <c r="B97" s="255" t="s">
        <v>453</v>
      </c>
      <c r="C97" s="256"/>
      <c r="D97" s="96"/>
      <c r="E97" s="86"/>
      <c r="F97" s="96">
        <f t="shared" si="14"/>
        <v>0</v>
      </c>
      <c r="G97" s="86"/>
      <c r="H97" s="86"/>
      <c r="I97" s="86">
        <f t="shared" si="13"/>
        <v>0</v>
      </c>
    </row>
    <row r="98" spans="2:9" x14ac:dyDescent="0.2">
      <c r="B98" s="255" t="s">
        <v>454</v>
      </c>
      <c r="C98" s="256"/>
      <c r="D98" s="96">
        <v>0</v>
      </c>
      <c r="E98" s="86">
        <v>1806594.27</v>
      </c>
      <c r="F98" s="96">
        <f t="shared" si="14"/>
        <v>1806594.27</v>
      </c>
      <c r="G98" s="86">
        <v>0</v>
      </c>
      <c r="H98" s="86">
        <v>0</v>
      </c>
      <c r="I98" s="86">
        <f t="shared" si="13"/>
        <v>1806594.27</v>
      </c>
    </row>
    <row r="99" spans="2:9" x14ac:dyDescent="0.2">
      <c r="B99" s="255" t="s">
        <v>455</v>
      </c>
      <c r="C99" s="256"/>
      <c r="D99" s="96"/>
      <c r="E99" s="86"/>
      <c r="F99" s="96">
        <f t="shared" si="14"/>
        <v>0</v>
      </c>
      <c r="G99" s="86"/>
      <c r="H99" s="86"/>
      <c r="I99" s="86">
        <f t="shared" si="13"/>
        <v>0</v>
      </c>
    </row>
    <row r="100" spans="2:9" x14ac:dyDescent="0.2">
      <c r="B100" s="255" t="s">
        <v>456</v>
      </c>
      <c r="C100" s="256"/>
      <c r="D100" s="96">
        <v>2850000</v>
      </c>
      <c r="E100" s="86">
        <v>-30000</v>
      </c>
      <c r="F100" s="96">
        <f t="shared" si="14"/>
        <v>2820000</v>
      </c>
      <c r="G100" s="86">
        <v>534586.01</v>
      </c>
      <c r="H100" s="86">
        <v>534586.01</v>
      </c>
      <c r="I100" s="86">
        <f t="shared" si="13"/>
        <v>2285413.9900000002</v>
      </c>
    </row>
    <row r="101" spans="2:9" x14ac:dyDescent="0.2">
      <c r="B101" s="255" t="s">
        <v>457</v>
      </c>
      <c r="C101" s="256"/>
      <c r="D101" s="96">
        <v>2100000</v>
      </c>
      <c r="E101" s="86">
        <v>-1300000</v>
      </c>
      <c r="F101" s="96">
        <f t="shared" si="14"/>
        <v>800000</v>
      </c>
      <c r="G101" s="86">
        <v>0</v>
      </c>
      <c r="H101" s="86">
        <v>0</v>
      </c>
      <c r="I101" s="86">
        <f t="shared" si="13"/>
        <v>800000</v>
      </c>
    </row>
    <row r="102" spans="2:9" x14ac:dyDescent="0.2">
      <c r="B102" s="255" t="s">
        <v>458</v>
      </c>
      <c r="C102" s="256"/>
      <c r="D102" s="96">
        <v>200000</v>
      </c>
      <c r="E102" s="86">
        <v>0</v>
      </c>
      <c r="F102" s="96">
        <f t="shared" si="14"/>
        <v>200000</v>
      </c>
      <c r="G102" s="86">
        <v>0</v>
      </c>
      <c r="H102" s="86">
        <v>0</v>
      </c>
      <c r="I102" s="86">
        <f t="shared" si="13"/>
        <v>200000</v>
      </c>
    </row>
    <row r="103" spans="2:9" x14ac:dyDescent="0.2">
      <c r="B103" s="255" t="s">
        <v>459</v>
      </c>
      <c r="C103" s="256"/>
      <c r="D103" s="96">
        <v>300000</v>
      </c>
      <c r="E103" s="86">
        <v>0</v>
      </c>
      <c r="F103" s="96">
        <f t="shared" si="14"/>
        <v>300000</v>
      </c>
      <c r="G103" s="86">
        <v>0</v>
      </c>
      <c r="H103" s="86">
        <v>0</v>
      </c>
      <c r="I103" s="86">
        <f t="shared" si="13"/>
        <v>300000</v>
      </c>
    </row>
    <row r="104" spans="2:9" x14ac:dyDescent="0.2">
      <c r="B104" s="253" t="s">
        <v>460</v>
      </c>
      <c r="C104" s="254"/>
      <c r="D104" s="96">
        <f>SUM(D105:D113)</f>
        <v>17850000</v>
      </c>
      <c r="E104" s="96">
        <f>SUM(E105:E113)</f>
        <v>900000</v>
      </c>
      <c r="F104" s="96">
        <f>SUM(F105:F113)</f>
        <v>18750000</v>
      </c>
      <c r="G104" s="96">
        <f>SUM(G105:G113)</f>
        <v>3699788.85</v>
      </c>
      <c r="H104" s="96">
        <f>SUM(H105:H113)</f>
        <v>3699788.85</v>
      </c>
      <c r="I104" s="86">
        <f t="shared" si="13"/>
        <v>15050211.15</v>
      </c>
    </row>
    <row r="105" spans="2:9" x14ac:dyDescent="0.2">
      <c r="B105" s="255" t="s">
        <v>461</v>
      </c>
      <c r="C105" s="256"/>
      <c r="D105" s="96">
        <v>10000000</v>
      </c>
      <c r="E105" s="86">
        <v>0</v>
      </c>
      <c r="F105" s="86">
        <f>D105+E105</f>
        <v>10000000</v>
      </c>
      <c r="G105" s="86">
        <v>2518247.25</v>
      </c>
      <c r="H105" s="86">
        <v>2518247.25</v>
      </c>
      <c r="I105" s="86">
        <f t="shared" si="13"/>
        <v>7481752.75</v>
      </c>
    </row>
    <row r="106" spans="2:9" x14ac:dyDescent="0.2">
      <c r="B106" s="255" t="s">
        <v>462</v>
      </c>
      <c r="C106" s="256"/>
      <c r="D106" s="96"/>
      <c r="E106" s="86"/>
      <c r="F106" s="86">
        <f t="shared" ref="F106:F113" si="15">D106+E106</f>
        <v>0</v>
      </c>
      <c r="G106" s="86"/>
      <c r="H106" s="86"/>
      <c r="I106" s="86">
        <f t="shared" si="13"/>
        <v>0</v>
      </c>
    </row>
    <row r="107" spans="2:9" x14ac:dyDescent="0.2">
      <c r="B107" s="255" t="s">
        <v>463</v>
      </c>
      <c r="C107" s="256"/>
      <c r="D107" s="96">
        <v>1000000</v>
      </c>
      <c r="E107" s="86">
        <v>0</v>
      </c>
      <c r="F107" s="86">
        <f t="shared" si="15"/>
        <v>1000000</v>
      </c>
      <c r="G107" s="86">
        <v>0</v>
      </c>
      <c r="H107" s="86">
        <v>0</v>
      </c>
      <c r="I107" s="86">
        <f t="shared" si="13"/>
        <v>1000000</v>
      </c>
    </row>
    <row r="108" spans="2:9" x14ac:dyDescent="0.2">
      <c r="B108" s="255" t="s">
        <v>464</v>
      </c>
      <c r="C108" s="256"/>
      <c r="D108" s="96">
        <v>0</v>
      </c>
      <c r="E108" s="86">
        <v>765.6</v>
      </c>
      <c r="F108" s="86">
        <f t="shared" si="15"/>
        <v>765.6</v>
      </c>
      <c r="G108" s="86">
        <v>765.6</v>
      </c>
      <c r="H108" s="86">
        <v>765.6</v>
      </c>
      <c r="I108" s="86">
        <f t="shared" si="13"/>
        <v>0</v>
      </c>
    </row>
    <row r="109" spans="2:9" x14ac:dyDescent="0.2">
      <c r="B109" s="255" t="s">
        <v>465</v>
      </c>
      <c r="C109" s="256"/>
      <c r="D109" s="96">
        <v>350000</v>
      </c>
      <c r="E109" s="86">
        <v>899234.4</v>
      </c>
      <c r="F109" s="86">
        <f t="shared" si="15"/>
        <v>1249234.3999999999</v>
      </c>
      <c r="G109" s="86">
        <v>0</v>
      </c>
      <c r="H109" s="86">
        <v>0</v>
      </c>
      <c r="I109" s="86">
        <f t="shared" si="13"/>
        <v>1249234.3999999999</v>
      </c>
    </row>
    <row r="110" spans="2:9" x14ac:dyDescent="0.2">
      <c r="B110" s="255" t="s">
        <v>466</v>
      </c>
      <c r="C110" s="256"/>
      <c r="D110" s="96"/>
      <c r="E110" s="86"/>
      <c r="F110" s="86">
        <f t="shared" si="15"/>
        <v>0</v>
      </c>
      <c r="G110" s="86"/>
      <c r="H110" s="86"/>
      <c r="I110" s="86">
        <f t="shared" si="13"/>
        <v>0</v>
      </c>
    </row>
    <row r="111" spans="2:9" x14ac:dyDescent="0.2">
      <c r="B111" s="255" t="s">
        <v>467</v>
      </c>
      <c r="C111" s="256"/>
      <c r="D111" s="96"/>
      <c r="E111" s="86"/>
      <c r="F111" s="86">
        <f t="shared" si="15"/>
        <v>0</v>
      </c>
      <c r="G111" s="86"/>
      <c r="H111" s="86"/>
      <c r="I111" s="86">
        <f t="shared" si="13"/>
        <v>0</v>
      </c>
    </row>
    <row r="112" spans="2:9" x14ac:dyDescent="0.2">
      <c r="B112" s="255" t="s">
        <v>468</v>
      </c>
      <c r="C112" s="256"/>
      <c r="D112" s="96"/>
      <c r="E112" s="86"/>
      <c r="F112" s="86">
        <f t="shared" si="15"/>
        <v>0</v>
      </c>
      <c r="G112" s="86"/>
      <c r="H112" s="86"/>
      <c r="I112" s="86">
        <f t="shared" si="13"/>
        <v>0</v>
      </c>
    </row>
    <row r="113" spans="2:9" x14ac:dyDescent="0.2">
      <c r="B113" s="255" t="s">
        <v>469</v>
      </c>
      <c r="C113" s="256"/>
      <c r="D113" s="96">
        <v>6500000</v>
      </c>
      <c r="E113" s="86">
        <v>0</v>
      </c>
      <c r="F113" s="86">
        <f t="shared" si="15"/>
        <v>6500000</v>
      </c>
      <c r="G113" s="86">
        <v>1180776</v>
      </c>
      <c r="H113" s="86">
        <v>1180776</v>
      </c>
      <c r="I113" s="86">
        <f t="shared" si="13"/>
        <v>5319224</v>
      </c>
    </row>
    <row r="114" spans="2:9" ht="25.5" customHeight="1" x14ac:dyDescent="0.2">
      <c r="B114" s="219" t="s">
        <v>470</v>
      </c>
      <c r="C114" s="220"/>
      <c r="D114" s="96">
        <f>SUM(D115:D123)</f>
        <v>1619994.81</v>
      </c>
      <c r="E114" s="96">
        <f>SUM(E115:E123)</f>
        <v>22532.79</v>
      </c>
      <c r="F114" s="96">
        <f>SUM(F115:F123)</f>
        <v>1642527.6</v>
      </c>
      <c r="G114" s="96">
        <f>SUM(G115:G123)</f>
        <v>309738</v>
      </c>
      <c r="H114" s="96">
        <f>SUM(H115:H123)</f>
        <v>309738</v>
      </c>
      <c r="I114" s="86">
        <f t="shared" si="13"/>
        <v>1332789.6000000001</v>
      </c>
    </row>
    <row r="115" spans="2:9" x14ac:dyDescent="0.2">
      <c r="B115" s="255" t="s">
        <v>471</v>
      </c>
      <c r="C115" s="256"/>
      <c r="D115" s="96"/>
      <c r="E115" s="86"/>
      <c r="F115" s="86">
        <f>D115+E115</f>
        <v>0</v>
      </c>
      <c r="G115" s="86"/>
      <c r="H115" s="86"/>
      <c r="I115" s="86">
        <f t="shared" si="13"/>
        <v>0</v>
      </c>
    </row>
    <row r="116" spans="2:9" x14ac:dyDescent="0.2">
      <c r="B116" s="255" t="s">
        <v>472</v>
      </c>
      <c r="C116" s="256"/>
      <c r="D116" s="96"/>
      <c r="E116" s="86"/>
      <c r="F116" s="86">
        <f t="shared" ref="F116:F123" si="16">D116+E116</f>
        <v>0</v>
      </c>
      <c r="G116" s="86"/>
      <c r="H116" s="86"/>
      <c r="I116" s="86">
        <f t="shared" si="13"/>
        <v>0</v>
      </c>
    </row>
    <row r="117" spans="2:9" x14ac:dyDescent="0.2">
      <c r="B117" s="255" t="s">
        <v>473</v>
      </c>
      <c r="C117" s="256"/>
      <c r="D117" s="96"/>
      <c r="E117" s="86"/>
      <c r="F117" s="86">
        <f t="shared" si="16"/>
        <v>0</v>
      </c>
      <c r="G117" s="86"/>
      <c r="H117" s="86"/>
      <c r="I117" s="86">
        <f t="shared" si="13"/>
        <v>0</v>
      </c>
    </row>
    <row r="118" spans="2:9" x14ac:dyDescent="0.2">
      <c r="B118" s="255" t="s">
        <v>474</v>
      </c>
      <c r="C118" s="256"/>
      <c r="D118" s="96"/>
      <c r="E118" s="86"/>
      <c r="F118" s="86">
        <f t="shared" si="16"/>
        <v>0</v>
      </c>
      <c r="G118" s="86"/>
      <c r="H118" s="86"/>
      <c r="I118" s="86">
        <f t="shared" si="13"/>
        <v>0</v>
      </c>
    </row>
    <row r="119" spans="2:9" x14ac:dyDescent="0.2">
      <c r="B119" s="255" t="s">
        <v>475</v>
      </c>
      <c r="C119" s="256"/>
      <c r="D119" s="96">
        <v>1619994.81</v>
      </c>
      <c r="E119" s="86">
        <v>22532.79</v>
      </c>
      <c r="F119" s="86">
        <f t="shared" si="16"/>
        <v>1642527.6</v>
      </c>
      <c r="G119" s="86">
        <v>309738</v>
      </c>
      <c r="H119" s="86">
        <v>309738</v>
      </c>
      <c r="I119" s="86">
        <f t="shared" si="13"/>
        <v>1332789.6000000001</v>
      </c>
    </row>
    <row r="120" spans="2:9" x14ac:dyDescent="0.2">
      <c r="B120" s="255" t="s">
        <v>476</v>
      </c>
      <c r="C120" s="256"/>
      <c r="D120" s="96"/>
      <c r="E120" s="86"/>
      <c r="F120" s="86">
        <f t="shared" si="16"/>
        <v>0</v>
      </c>
      <c r="G120" s="86"/>
      <c r="H120" s="86"/>
      <c r="I120" s="86">
        <f t="shared" si="13"/>
        <v>0</v>
      </c>
    </row>
    <row r="121" spans="2:9" x14ac:dyDescent="0.2">
      <c r="B121" s="255" t="s">
        <v>477</v>
      </c>
      <c r="C121" s="256"/>
      <c r="D121" s="96"/>
      <c r="E121" s="86"/>
      <c r="F121" s="86">
        <f t="shared" si="16"/>
        <v>0</v>
      </c>
      <c r="G121" s="86"/>
      <c r="H121" s="86"/>
      <c r="I121" s="86">
        <f t="shared" si="13"/>
        <v>0</v>
      </c>
    </row>
    <row r="122" spans="2:9" x14ac:dyDescent="0.2">
      <c r="B122" s="255" t="s">
        <v>478</v>
      </c>
      <c r="C122" s="256"/>
      <c r="D122" s="96"/>
      <c r="E122" s="86"/>
      <c r="F122" s="86">
        <f t="shared" si="16"/>
        <v>0</v>
      </c>
      <c r="G122" s="86"/>
      <c r="H122" s="86"/>
      <c r="I122" s="86">
        <f t="shared" si="13"/>
        <v>0</v>
      </c>
    </row>
    <row r="123" spans="2:9" x14ac:dyDescent="0.2">
      <c r="B123" s="255" t="s">
        <v>479</v>
      </c>
      <c r="C123" s="256"/>
      <c r="D123" s="96"/>
      <c r="E123" s="86"/>
      <c r="F123" s="86">
        <f t="shared" si="16"/>
        <v>0</v>
      </c>
      <c r="G123" s="86"/>
      <c r="H123" s="86"/>
      <c r="I123" s="86">
        <f t="shared" si="13"/>
        <v>0</v>
      </c>
    </row>
    <row r="124" spans="2:9" x14ac:dyDescent="0.2">
      <c r="B124" s="253" t="s">
        <v>480</v>
      </c>
      <c r="C124" s="254"/>
      <c r="D124" s="96">
        <f>SUM(D125:D133)</f>
        <v>1569391.24</v>
      </c>
      <c r="E124" s="96">
        <f>SUM(E125:E133)</f>
        <v>7150000</v>
      </c>
      <c r="F124" s="96">
        <f>SUM(F125:F133)</f>
        <v>8719391.2400000002</v>
      </c>
      <c r="G124" s="96">
        <f>SUM(G125:G133)</f>
        <v>386547.26</v>
      </c>
      <c r="H124" s="96">
        <f>SUM(H125:H133)</f>
        <v>386547.26</v>
      </c>
      <c r="I124" s="86">
        <f t="shared" si="13"/>
        <v>8332843.9800000004</v>
      </c>
    </row>
    <row r="125" spans="2:9" x14ac:dyDescent="0.2">
      <c r="B125" s="255" t="s">
        <v>481</v>
      </c>
      <c r="C125" s="256"/>
      <c r="D125" s="96">
        <v>0</v>
      </c>
      <c r="E125" s="86">
        <v>1000000</v>
      </c>
      <c r="F125" s="86">
        <f>D125+E125</f>
        <v>1000000</v>
      </c>
      <c r="G125" s="86">
        <v>0</v>
      </c>
      <c r="H125" s="86">
        <v>0</v>
      </c>
      <c r="I125" s="86">
        <f t="shared" si="13"/>
        <v>1000000</v>
      </c>
    </row>
    <row r="126" spans="2:9" x14ac:dyDescent="0.2">
      <c r="B126" s="255" t="s">
        <v>482</v>
      </c>
      <c r="C126" s="256"/>
      <c r="D126" s="96"/>
      <c r="E126" s="86"/>
      <c r="F126" s="86">
        <f t="shared" ref="F126:F133" si="17">D126+E126</f>
        <v>0</v>
      </c>
      <c r="G126" s="86"/>
      <c r="H126" s="86"/>
      <c r="I126" s="86">
        <f t="shared" si="13"/>
        <v>0</v>
      </c>
    </row>
    <row r="127" spans="2:9" x14ac:dyDescent="0.2">
      <c r="B127" s="255" t="s">
        <v>483</v>
      </c>
      <c r="C127" s="256"/>
      <c r="D127" s="96"/>
      <c r="E127" s="86"/>
      <c r="F127" s="86">
        <f t="shared" si="17"/>
        <v>0</v>
      </c>
      <c r="G127" s="86"/>
      <c r="H127" s="86"/>
      <c r="I127" s="86">
        <f t="shared" si="13"/>
        <v>0</v>
      </c>
    </row>
    <row r="128" spans="2:9" x14ac:dyDescent="0.2">
      <c r="B128" s="255" t="s">
        <v>484</v>
      </c>
      <c r="C128" s="256"/>
      <c r="D128" s="96">
        <v>0</v>
      </c>
      <c r="E128" s="86">
        <v>6000000</v>
      </c>
      <c r="F128" s="86">
        <f t="shared" si="17"/>
        <v>6000000</v>
      </c>
      <c r="G128" s="86">
        <v>0</v>
      </c>
      <c r="H128" s="86">
        <v>0</v>
      </c>
      <c r="I128" s="86">
        <f t="shared" si="13"/>
        <v>6000000</v>
      </c>
    </row>
    <row r="129" spans="2:9" x14ac:dyDescent="0.2">
      <c r="B129" s="255" t="s">
        <v>485</v>
      </c>
      <c r="C129" s="256"/>
      <c r="D129" s="96"/>
      <c r="E129" s="86"/>
      <c r="F129" s="86">
        <f t="shared" si="17"/>
        <v>0</v>
      </c>
      <c r="G129" s="86"/>
      <c r="H129" s="86"/>
      <c r="I129" s="86">
        <f t="shared" si="13"/>
        <v>0</v>
      </c>
    </row>
    <row r="130" spans="2:9" x14ac:dyDescent="0.2">
      <c r="B130" s="255" t="s">
        <v>486</v>
      </c>
      <c r="C130" s="256"/>
      <c r="D130" s="96">
        <v>1569391.24</v>
      </c>
      <c r="E130" s="86">
        <v>0</v>
      </c>
      <c r="F130" s="86">
        <f t="shared" si="17"/>
        <v>1569391.24</v>
      </c>
      <c r="G130" s="86">
        <v>386547.26</v>
      </c>
      <c r="H130" s="86">
        <v>386547.26</v>
      </c>
      <c r="I130" s="86">
        <f t="shared" si="13"/>
        <v>1182843.98</v>
      </c>
    </row>
    <row r="131" spans="2:9" x14ac:dyDescent="0.2">
      <c r="B131" s="255" t="s">
        <v>487</v>
      </c>
      <c r="C131" s="256"/>
      <c r="D131" s="96"/>
      <c r="E131" s="86"/>
      <c r="F131" s="86">
        <f t="shared" si="17"/>
        <v>0</v>
      </c>
      <c r="G131" s="86"/>
      <c r="H131" s="86"/>
      <c r="I131" s="86">
        <f t="shared" si="13"/>
        <v>0</v>
      </c>
    </row>
    <row r="132" spans="2:9" x14ac:dyDescent="0.2">
      <c r="B132" s="255" t="s">
        <v>488</v>
      </c>
      <c r="C132" s="256"/>
      <c r="D132" s="96"/>
      <c r="E132" s="86"/>
      <c r="F132" s="86">
        <f t="shared" si="17"/>
        <v>0</v>
      </c>
      <c r="G132" s="86"/>
      <c r="H132" s="86"/>
      <c r="I132" s="86">
        <f t="shared" si="13"/>
        <v>0</v>
      </c>
    </row>
    <row r="133" spans="2:9" x14ac:dyDescent="0.2">
      <c r="B133" s="255" t="s">
        <v>489</v>
      </c>
      <c r="C133" s="256"/>
      <c r="D133" s="96">
        <v>0</v>
      </c>
      <c r="E133" s="86">
        <v>150000</v>
      </c>
      <c r="F133" s="86">
        <f t="shared" si="17"/>
        <v>150000</v>
      </c>
      <c r="G133" s="86">
        <v>0</v>
      </c>
      <c r="H133" s="86">
        <v>0</v>
      </c>
      <c r="I133" s="86">
        <f t="shared" si="13"/>
        <v>150000</v>
      </c>
    </row>
    <row r="134" spans="2:9" x14ac:dyDescent="0.2">
      <c r="B134" s="253" t="s">
        <v>490</v>
      </c>
      <c r="C134" s="254"/>
      <c r="D134" s="96">
        <f>SUM(D135:D137)</f>
        <v>16567725</v>
      </c>
      <c r="E134" s="96">
        <f>SUM(E135:E137)</f>
        <v>863940</v>
      </c>
      <c r="F134" s="96">
        <f>SUM(F135:F137)</f>
        <v>17431665</v>
      </c>
      <c r="G134" s="96">
        <f>SUM(G135:G137)</f>
        <v>0</v>
      </c>
      <c r="H134" s="96">
        <f>SUM(H135:H137)</f>
        <v>0</v>
      </c>
      <c r="I134" s="86">
        <f t="shared" si="13"/>
        <v>17431665</v>
      </c>
    </row>
    <row r="135" spans="2:9" x14ac:dyDescent="0.2">
      <c r="B135" s="255" t="s">
        <v>491</v>
      </c>
      <c r="C135" s="256"/>
      <c r="D135" s="96">
        <v>16567725</v>
      </c>
      <c r="E135" s="86">
        <v>863940</v>
      </c>
      <c r="F135" s="86">
        <f>D135+E135</f>
        <v>17431665</v>
      </c>
      <c r="G135" s="86">
        <v>0</v>
      </c>
      <c r="H135" s="86">
        <v>0</v>
      </c>
      <c r="I135" s="86">
        <f t="shared" si="13"/>
        <v>17431665</v>
      </c>
    </row>
    <row r="136" spans="2:9" x14ac:dyDescent="0.2">
      <c r="B136" s="255" t="s">
        <v>492</v>
      </c>
      <c r="C136" s="256"/>
      <c r="D136" s="96"/>
      <c r="E136" s="86"/>
      <c r="F136" s="86">
        <f>D136+E136</f>
        <v>0</v>
      </c>
      <c r="G136" s="86"/>
      <c r="H136" s="86"/>
      <c r="I136" s="86">
        <f t="shared" si="13"/>
        <v>0</v>
      </c>
    </row>
    <row r="137" spans="2:9" x14ac:dyDescent="0.2">
      <c r="B137" s="255" t="s">
        <v>493</v>
      </c>
      <c r="C137" s="256"/>
      <c r="D137" s="96"/>
      <c r="E137" s="86"/>
      <c r="F137" s="86">
        <f>D137+E137</f>
        <v>0</v>
      </c>
      <c r="G137" s="86"/>
      <c r="H137" s="86"/>
      <c r="I137" s="86">
        <f t="shared" si="13"/>
        <v>0</v>
      </c>
    </row>
    <row r="138" spans="2:9" x14ac:dyDescent="0.2">
      <c r="B138" s="253" t="s">
        <v>494</v>
      </c>
      <c r="C138" s="254"/>
      <c r="D138" s="96">
        <f>SUM(D139:D146)</f>
        <v>0</v>
      </c>
      <c r="E138" s="96">
        <f>SUM(E139:E146)</f>
        <v>0</v>
      </c>
      <c r="F138" s="96">
        <f>F139+F140+F141+F142+F143+F145+F146</f>
        <v>0</v>
      </c>
      <c r="G138" s="96">
        <f>SUM(G139:G146)</f>
        <v>0</v>
      </c>
      <c r="H138" s="96">
        <f>SUM(H139:H146)</f>
        <v>0</v>
      </c>
      <c r="I138" s="86">
        <f t="shared" si="13"/>
        <v>0</v>
      </c>
    </row>
    <row r="139" spans="2:9" x14ac:dyDescent="0.2">
      <c r="B139" s="255" t="s">
        <v>495</v>
      </c>
      <c r="C139" s="256"/>
      <c r="D139" s="96"/>
      <c r="E139" s="86"/>
      <c r="F139" s="86">
        <f>D139+E139</f>
        <v>0</v>
      </c>
      <c r="G139" s="86"/>
      <c r="H139" s="86"/>
      <c r="I139" s="86">
        <f t="shared" si="13"/>
        <v>0</v>
      </c>
    </row>
    <row r="140" spans="2:9" x14ac:dyDescent="0.2">
      <c r="B140" s="255" t="s">
        <v>496</v>
      </c>
      <c r="C140" s="256"/>
      <c r="D140" s="96"/>
      <c r="E140" s="86"/>
      <c r="F140" s="86">
        <f t="shared" ref="F140:F146" si="18">D140+E140</f>
        <v>0</v>
      </c>
      <c r="G140" s="86"/>
      <c r="H140" s="86"/>
      <c r="I140" s="86">
        <f t="shared" si="13"/>
        <v>0</v>
      </c>
    </row>
    <row r="141" spans="2:9" x14ac:dyDescent="0.2">
      <c r="B141" s="255" t="s">
        <v>497</v>
      </c>
      <c r="C141" s="256"/>
      <c r="D141" s="96"/>
      <c r="E141" s="86"/>
      <c r="F141" s="86">
        <f t="shared" si="18"/>
        <v>0</v>
      </c>
      <c r="G141" s="86"/>
      <c r="H141" s="86"/>
      <c r="I141" s="86">
        <f t="shared" si="13"/>
        <v>0</v>
      </c>
    </row>
    <row r="142" spans="2:9" x14ac:dyDescent="0.2">
      <c r="B142" s="255" t="s">
        <v>498</v>
      </c>
      <c r="C142" s="256"/>
      <c r="D142" s="96"/>
      <c r="E142" s="86"/>
      <c r="F142" s="86">
        <f t="shared" si="18"/>
        <v>0</v>
      </c>
      <c r="G142" s="86"/>
      <c r="H142" s="86"/>
      <c r="I142" s="86">
        <f t="shared" si="13"/>
        <v>0</v>
      </c>
    </row>
    <row r="143" spans="2:9" x14ac:dyDescent="0.2">
      <c r="B143" s="255" t="s">
        <v>499</v>
      </c>
      <c r="C143" s="256"/>
      <c r="D143" s="96"/>
      <c r="E143" s="86"/>
      <c r="F143" s="86">
        <f t="shared" si="18"/>
        <v>0</v>
      </c>
      <c r="G143" s="86"/>
      <c r="H143" s="86"/>
      <c r="I143" s="86">
        <f t="shared" si="13"/>
        <v>0</v>
      </c>
    </row>
    <row r="144" spans="2:9" x14ac:dyDescent="0.2">
      <c r="B144" s="255" t="s">
        <v>500</v>
      </c>
      <c r="C144" s="256"/>
      <c r="D144" s="96"/>
      <c r="E144" s="86"/>
      <c r="F144" s="86">
        <f t="shared" si="18"/>
        <v>0</v>
      </c>
      <c r="G144" s="86"/>
      <c r="H144" s="86"/>
      <c r="I144" s="86">
        <f t="shared" si="13"/>
        <v>0</v>
      </c>
    </row>
    <row r="145" spans="2:9" x14ac:dyDescent="0.2">
      <c r="B145" s="255" t="s">
        <v>501</v>
      </c>
      <c r="C145" s="256"/>
      <c r="D145" s="96"/>
      <c r="E145" s="86"/>
      <c r="F145" s="86">
        <f t="shared" si="18"/>
        <v>0</v>
      </c>
      <c r="G145" s="86"/>
      <c r="H145" s="86"/>
      <c r="I145" s="86">
        <f t="shared" si="13"/>
        <v>0</v>
      </c>
    </row>
    <row r="146" spans="2:9" x14ac:dyDescent="0.2">
      <c r="B146" s="255" t="s">
        <v>502</v>
      </c>
      <c r="C146" s="256"/>
      <c r="D146" s="96"/>
      <c r="E146" s="86"/>
      <c r="F146" s="86">
        <f t="shared" si="18"/>
        <v>0</v>
      </c>
      <c r="G146" s="86"/>
      <c r="H146" s="86"/>
      <c r="I146" s="86">
        <f t="shared" si="13"/>
        <v>0</v>
      </c>
    </row>
    <row r="147" spans="2:9" x14ac:dyDescent="0.2">
      <c r="B147" s="253" t="s">
        <v>503</v>
      </c>
      <c r="C147" s="254"/>
      <c r="D147" s="96">
        <f>SUM(D148:D150)</f>
        <v>0</v>
      </c>
      <c r="E147" s="96">
        <f>SUM(E148:E150)</f>
        <v>0</v>
      </c>
      <c r="F147" s="96">
        <f>SUM(F148:F150)</f>
        <v>0</v>
      </c>
      <c r="G147" s="96">
        <f>SUM(G148:G150)</f>
        <v>0</v>
      </c>
      <c r="H147" s="96">
        <f>SUM(H148:H150)</f>
        <v>0</v>
      </c>
      <c r="I147" s="86">
        <f t="shared" si="13"/>
        <v>0</v>
      </c>
    </row>
    <row r="148" spans="2:9" x14ac:dyDescent="0.2">
      <c r="B148" s="255" t="s">
        <v>504</v>
      </c>
      <c r="C148" s="256"/>
      <c r="D148" s="96"/>
      <c r="E148" s="86"/>
      <c r="F148" s="86">
        <f>D148+E148</f>
        <v>0</v>
      </c>
      <c r="G148" s="86"/>
      <c r="H148" s="86"/>
      <c r="I148" s="86">
        <f t="shared" si="13"/>
        <v>0</v>
      </c>
    </row>
    <row r="149" spans="2:9" x14ac:dyDescent="0.2">
      <c r="B149" s="255" t="s">
        <v>505</v>
      </c>
      <c r="C149" s="256"/>
      <c r="D149" s="96"/>
      <c r="E149" s="86"/>
      <c r="F149" s="86">
        <f>D149+E149</f>
        <v>0</v>
      </c>
      <c r="G149" s="86"/>
      <c r="H149" s="86"/>
      <c r="I149" s="86">
        <f t="shared" si="13"/>
        <v>0</v>
      </c>
    </row>
    <row r="150" spans="2:9" x14ac:dyDescent="0.2">
      <c r="B150" s="255" t="s">
        <v>506</v>
      </c>
      <c r="C150" s="256"/>
      <c r="D150" s="96"/>
      <c r="E150" s="86"/>
      <c r="F150" s="86">
        <f>D150+E150</f>
        <v>0</v>
      </c>
      <c r="G150" s="86"/>
      <c r="H150" s="86"/>
      <c r="I150" s="86">
        <f t="shared" ref="I150:I158" si="19">F150-G150</f>
        <v>0</v>
      </c>
    </row>
    <row r="151" spans="2:9" x14ac:dyDescent="0.2">
      <c r="B151" s="253" t="s">
        <v>507</v>
      </c>
      <c r="C151" s="254"/>
      <c r="D151" s="96">
        <f>SUM(D152:D158)</f>
        <v>0</v>
      </c>
      <c r="E151" s="96">
        <f>SUM(E152:E158)</f>
        <v>0</v>
      </c>
      <c r="F151" s="96">
        <f>SUM(F152:F158)</f>
        <v>0</v>
      </c>
      <c r="G151" s="96">
        <f>SUM(G152:G158)</f>
        <v>0</v>
      </c>
      <c r="H151" s="96">
        <f>SUM(H152:H158)</f>
        <v>0</v>
      </c>
      <c r="I151" s="86">
        <f t="shared" si="19"/>
        <v>0</v>
      </c>
    </row>
    <row r="152" spans="2:9" x14ac:dyDescent="0.2">
      <c r="B152" s="255" t="s">
        <v>508</v>
      </c>
      <c r="C152" s="256"/>
      <c r="D152" s="96"/>
      <c r="E152" s="86"/>
      <c r="F152" s="86">
        <f>D152+E152</f>
        <v>0</v>
      </c>
      <c r="G152" s="86"/>
      <c r="H152" s="86"/>
      <c r="I152" s="86">
        <f t="shared" si="19"/>
        <v>0</v>
      </c>
    </row>
    <row r="153" spans="2:9" x14ac:dyDescent="0.2">
      <c r="B153" s="255" t="s">
        <v>509</v>
      </c>
      <c r="C153" s="256"/>
      <c r="D153" s="96"/>
      <c r="E153" s="86"/>
      <c r="F153" s="86">
        <f t="shared" ref="F153:F158" si="20">D153+E153</f>
        <v>0</v>
      </c>
      <c r="G153" s="86"/>
      <c r="H153" s="86"/>
      <c r="I153" s="86">
        <f t="shared" si="19"/>
        <v>0</v>
      </c>
    </row>
    <row r="154" spans="2:9" x14ac:dyDescent="0.2">
      <c r="B154" s="255" t="s">
        <v>510</v>
      </c>
      <c r="C154" s="256"/>
      <c r="D154" s="96"/>
      <c r="E154" s="86"/>
      <c r="F154" s="86">
        <f t="shared" si="20"/>
        <v>0</v>
      </c>
      <c r="G154" s="86"/>
      <c r="H154" s="86"/>
      <c r="I154" s="86">
        <f t="shared" si="19"/>
        <v>0</v>
      </c>
    </row>
    <row r="155" spans="2:9" x14ac:dyDescent="0.2">
      <c r="B155" s="255" t="s">
        <v>511</v>
      </c>
      <c r="C155" s="256"/>
      <c r="D155" s="96"/>
      <c r="E155" s="86"/>
      <c r="F155" s="86">
        <f t="shared" si="20"/>
        <v>0</v>
      </c>
      <c r="G155" s="86"/>
      <c r="H155" s="86"/>
      <c r="I155" s="86">
        <f t="shared" si="19"/>
        <v>0</v>
      </c>
    </row>
    <row r="156" spans="2:9" x14ac:dyDescent="0.2">
      <c r="B156" s="255" t="s">
        <v>512</v>
      </c>
      <c r="C156" s="256"/>
      <c r="D156" s="96"/>
      <c r="E156" s="86"/>
      <c r="F156" s="86">
        <f t="shared" si="20"/>
        <v>0</v>
      </c>
      <c r="G156" s="86"/>
      <c r="H156" s="86"/>
      <c r="I156" s="86">
        <f t="shared" si="19"/>
        <v>0</v>
      </c>
    </row>
    <row r="157" spans="2:9" x14ac:dyDescent="0.2">
      <c r="B157" s="255" t="s">
        <v>513</v>
      </c>
      <c r="C157" s="256"/>
      <c r="D157" s="96"/>
      <c r="E157" s="86"/>
      <c r="F157" s="86">
        <f t="shared" si="20"/>
        <v>0</v>
      </c>
      <c r="G157" s="86"/>
      <c r="H157" s="86"/>
      <c r="I157" s="86">
        <f t="shared" si="19"/>
        <v>0</v>
      </c>
    </row>
    <row r="158" spans="2:9" x14ac:dyDescent="0.2">
      <c r="B158" s="255" t="s">
        <v>514</v>
      </c>
      <c r="C158" s="256"/>
      <c r="D158" s="96"/>
      <c r="E158" s="86"/>
      <c r="F158" s="86">
        <f t="shared" si="20"/>
        <v>0</v>
      </c>
      <c r="G158" s="86"/>
      <c r="H158" s="86"/>
      <c r="I158" s="86">
        <f t="shared" si="19"/>
        <v>0</v>
      </c>
    </row>
    <row r="159" spans="2:9" x14ac:dyDescent="0.2">
      <c r="B159" s="253"/>
      <c r="C159" s="254"/>
      <c r="D159" s="96"/>
      <c r="E159" s="86"/>
      <c r="F159" s="86"/>
      <c r="G159" s="86"/>
      <c r="H159" s="86"/>
      <c r="I159" s="86"/>
    </row>
    <row r="160" spans="2:9" x14ac:dyDescent="0.2">
      <c r="B160" s="263" t="s">
        <v>402</v>
      </c>
      <c r="C160" s="264"/>
      <c r="D160" s="252">
        <f t="shared" ref="D160:I160" si="21">D10+D85</f>
        <v>269906373.34000003</v>
      </c>
      <c r="E160" s="252">
        <f t="shared" si="21"/>
        <v>41562170.349999994</v>
      </c>
      <c r="F160" s="252">
        <f t="shared" si="21"/>
        <v>311468543.69</v>
      </c>
      <c r="G160" s="252">
        <f t="shared" si="21"/>
        <v>59504735.639999993</v>
      </c>
      <c r="H160" s="252">
        <f t="shared" si="21"/>
        <v>59504735.639999993</v>
      </c>
      <c r="I160" s="252">
        <f t="shared" si="21"/>
        <v>251963808.05000001</v>
      </c>
    </row>
    <row r="161" spans="2:9" ht="13.5" thickBot="1" x14ac:dyDescent="0.25">
      <c r="B161" s="265"/>
      <c r="C161" s="266"/>
      <c r="D161" s="267"/>
      <c r="E161" s="105"/>
      <c r="F161" s="105"/>
      <c r="G161" s="105"/>
      <c r="H161" s="105"/>
      <c r="I161" s="105"/>
    </row>
    <row r="164" spans="2:9" ht="30" customHeight="1" x14ac:dyDescent="0.2">
      <c r="F164" s="107"/>
      <c r="G164" s="107"/>
      <c r="H164" s="107"/>
    </row>
    <row r="165" spans="2:9" ht="15" customHeight="1" x14ac:dyDescent="0.2">
      <c r="D165" s="79"/>
      <c r="F165" s="79"/>
      <c r="I165" s="79"/>
    </row>
    <row r="166" spans="2:9" ht="15" customHeight="1" x14ac:dyDescent="0.25">
      <c r="C166" s="275" t="s">
        <v>531</v>
      </c>
      <c r="D166"/>
      <c r="E166"/>
      <c r="F166"/>
      <c r="G166" s="276" t="s">
        <v>532</v>
      </c>
      <c r="H166" s="276"/>
      <c r="I166" s="276"/>
    </row>
    <row r="167" spans="2:9" ht="30" customHeight="1" x14ac:dyDescent="0.25">
      <c r="C167" s="108" t="s">
        <v>533</v>
      </c>
      <c r="E167"/>
      <c r="F167"/>
      <c r="G167" s="278" t="s">
        <v>534</v>
      </c>
      <c r="H167" s="279"/>
      <c r="I167" s="279"/>
    </row>
    <row r="168" spans="2:9" ht="15" x14ac:dyDescent="0.25">
      <c r="C168"/>
      <c r="E168"/>
      <c r="F168"/>
    </row>
    <row r="169" spans="2:9" ht="15" x14ac:dyDescent="0.25">
      <c r="C169"/>
      <c r="D169"/>
      <c r="E169"/>
      <c r="F169"/>
      <c r="G169" s="107"/>
      <c r="H169" s="107"/>
      <c r="I169" s="107"/>
    </row>
    <row r="170" spans="2:9" ht="15" x14ac:dyDescent="0.25">
      <c r="C170" s="21"/>
      <c r="D170" s="23"/>
      <c r="E170" s="280" t="s">
        <v>535</v>
      </c>
      <c r="F170" s="280"/>
      <c r="G170" s="280"/>
      <c r="H170" s="279"/>
      <c r="I170" s="279"/>
    </row>
    <row r="171" spans="2:9" x14ac:dyDescent="0.2">
      <c r="C171" s="23"/>
      <c r="D171" s="23"/>
      <c r="E171" s="281" t="s">
        <v>536</v>
      </c>
      <c r="F171" s="281"/>
      <c r="G171" s="281"/>
      <c r="H171" s="281"/>
      <c r="I171" s="281"/>
    </row>
    <row r="172" spans="2:9" x14ac:dyDescent="0.2">
      <c r="C172" s="133"/>
      <c r="D172" s="133"/>
      <c r="E172" s="133"/>
      <c r="F172" s="133"/>
      <c r="G172" s="133"/>
      <c r="H172" s="133"/>
      <c r="I172" s="133"/>
    </row>
    <row r="173" spans="2:9" x14ac:dyDescent="0.2">
      <c r="C173" s="133"/>
      <c r="D173" s="133"/>
      <c r="E173" s="133"/>
      <c r="F173" s="133"/>
      <c r="G173" s="133"/>
      <c r="H173" s="133"/>
      <c r="I173" s="133"/>
    </row>
  </sheetData>
  <mergeCells count="20">
    <mergeCell ref="G167:I167"/>
    <mergeCell ref="G169:I169"/>
    <mergeCell ref="E170:F170"/>
    <mergeCell ref="G170:I170"/>
    <mergeCell ref="E171:F171"/>
    <mergeCell ref="G171:I171"/>
    <mergeCell ref="B39:C39"/>
    <mergeCell ref="B49:C49"/>
    <mergeCell ref="B63:C63"/>
    <mergeCell ref="B114:C114"/>
    <mergeCell ref="F164:H164"/>
    <mergeCell ref="G166:I166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F4_BP</vt:lpstr>
      <vt:lpstr>F5_EAID</vt:lpstr>
      <vt:lpstr>F1_ESF</vt:lpstr>
      <vt:lpstr>F2_IADPOP</vt:lpstr>
      <vt:lpstr>F3_IAODF</vt:lpstr>
      <vt:lpstr>Hoja1</vt:lpstr>
      <vt:lpstr>F6b_EAEPED_CA</vt:lpstr>
      <vt:lpstr>F6d_EAEPED_CF</vt:lpstr>
      <vt:lpstr>F6a_EAEPED_COG</vt:lpstr>
      <vt:lpstr>F6d_EAEPED_CSP</vt:lpstr>
      <vt:lpstr>'F1_ESF'!Títulos_a_imprimir</vt:lpstr>
      <vt:lpstr>'F5_EAID'!Títulos_a_imprimir</vt:lpstr>
      <vt:lpstr>'F6a_EAEPED_COG'!Títulos_a_imprimir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Mary</cp:lastModifiedBy>
  <cp:lastPrinted>2026-04-21T18:18:40Z</cp:lastPrinted>
  <dcterms:created xsi:type="dcterms:W3CDTF">2016-10-11T20:00:09Z</dcterms:created>
  <dcterms:modified xsi:type="dcterms:W3CDTF">2026-04-21T18:22:13Z</dcterms:modified>
</cp:coreProperties>
</file>